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20" windowWidth="28830" windowHeight="7365"/>
  </bookViews>
  <sheets>
    <sheet name="Occupazione attuale" sheetId="3" r:id="rId1"/>
    <sheet name="Occupazione previsto" sheetId="4" r:id="rId2"/>
    <sheet name="Sfruttamento attuale" sheetId="1" r:id="rId3"/>
    <sheet name="Sfruttamento previsto" sheetId="2" r:id="rId4"/>
    <sheet name="Fattore di correzione" sheetId="5" r:id="rId5"/>
  </sheets>
  <externalReferences>
    <externalReference r:id="rId6"/>
  </externalReferences>
  <definedNames>
    <definedName name="_xlnm.Print_Area" localSheetId="2">'Sfruttamento attuale'!$A$1:$J$120</definedName>
    <definedName name="_xlnm.Print_Area" localSheetId="3">'Sfruttamento previsto'!$A$1:$J$119</definedName>
    <definedName name="Z_35041277_B67D_4616_8F3E_2CB2827D2B35_.wvu.Cols" localSheetId="2" hidden="1">'Sfruttamento attuale'!$B:$G,'Sfruttamento attuale'!#REF!</definedName>
    <definedName name="Z_35041277_B67D_4616_8F3E_2CB2827D2B35_.wvu.Cols" localSheetId="3" hidden="1">'Sfruttamento previsto'!$B:$G,'Sfruttamento previsto'!#REF!</definedName>
    <definedName name="Z_35041277_B67D_4616_8F3E_2CB2827D2B35_.wvu.PrintArea" localSheetId="2" hidden="1">'Sfruttamento attuale'!#REF!</definedName>
    <definedName name="Z_35041277_B67D_4616_8F3E_2CB2827D2B35_.wvu.PrintArea" localSheetId="3" hidden="1">'Sfruttamento previsto'!#REF!</definedName>
    <definedName name="Z_35041277_B67D_4616_8F3E_2CB2827D2B35_.wvu.PrintTitles" localSheetId="2" hidden="1">'Sfruttamento attuale'!#REF!</definedName>
    <definedName name="Z_35041277_B67D_4616_8F3E_2CB2827D2B35_.wvu.PrintTitles" localSheetId="3" hidden="1">'Sfruttamento previsto'!#REF!</definedName>
  </definedNames>
  <calcPr calcId="145621"/>
</workbook>
</file>

<file path=xl/calcChain.xml><?xml version="1.0" encoding="utf-8"?>
<calcChain xmlns="http://schemas.openxmlformats.org/spreadsheetml/2006/main">
  <c r="E68" i="4" l="1"/>
  <c r="E67" i="4"/>
  <c r="E62" i="4"/>
  <c r="E61" i="4"/>
  <c r="E56" i="4"/>
  <c r="E55" i="4"/>
  <c r="E50" i="4"/>
  <c r="E49" i="4"/>
  <c r="E44" i="4"/>
  <c r="E43" i="4"/>
  <c r="E38" i="4"/>
  <c r="E37" i="4"/>
  <c r="E32" i="4"/>
  <c r="E31" i="4"/>
  <c r="E26" i="4"/>
  <c r="E25" i="4"/>
  <c r="E20" i="4"/>
  <c r="E19" i="4"/>
  <c r="E14" i="4"/>
  <c r="E13" i="4"/>
  <c r="E8" i="4"/>
  <c r="E7" i="4"/>
  <c r="E68" i="3"/>
  <c r="E67" i="3"/>
  <c r="E62" i="3"/>
  <c r="E61" i="3"/>
  <c r="E56" i="3"/>
  <c r="E55" i="3"/>
  <c r="E50" i="3"/>
  <c r="E49" i="3"/>
  <c r="E44" i="3"/>
  <c r="E43" i="3"/>
  <c r="E38" i="3"/>
  <c r="E37" i="3"/>
  <c r="E32" i="3"/>
  <c r="E31" i="3"/>
  <c r="E25" i="3"/>
  <c r="E26" i="3"/>
  <c r="E20" i="3"/>
  <c r="E19" i="3"/>
  <c r="E14" i="3"/>
  <c r="E13" i="3"/>
  <c r="E8" i="3"/>
  <c r="E7" i="3"/>
  <c r="A97" i="2" l="1"/>
  <c r="A88" i="2"/>
  <c r="A79" i="2"/>
  <c r="A70" i="2"/>
  <c r="A61" i="2"/>
  <c r="A52" i="2"/>
  <c r="A43" i="2"/>
  <c r="A34" i="2"/>
  <c r="A25" i="2"/>
  <c r="A16" i="2"/>
  <c r="A7" i="2"/>
  <c r="A97" i="1"/>
  <c r="A88" i="1"/>
  <c r="A79" i="1"/>
  <c r="A70" i="1"/>
  <c r="A61" i="1"/>
  <c r="A52" i="1"/>
  <c r="A43" i="1"/>
  <c r="A34" i="1"/>
  <c r="A25" i="1"/>
  <c r="A16" i="1"/>
  <c r="E69" i="4" l="1"/>
  <c r="E63" i="4"/>
  <c r="E45" i="4"/>
  <c r="E15" i="4"/>
  <c r="E69" i="3"/>
  <c r="E63" i="3"/>
  <c r="E57" i="3"/>
  <c r="E51" i="3"/>
  <c r="E45" i="3"/>
  <c r="E39" i="3"/>
  <c r="E33" i="3"/>
  <c r="E27" i="3"/>
  <c r="E21" i="3"/>
  <c r="M17" i="5"/>
  <c r="N17" i="5" s="1"/>
  <c r="J17" i="5"/>
  <c r="I17" i="5"/>
  <c r="M16" i="5"/>
  <c r="N16" i="5" s="1"/>
  <c r="J16" i="5"/>
  <c r="I16" i="5"/>
  <c r="M15" i="5"/>
  <c r="N15" i="5" s="1"/>
  <c r="J15" i="5"/>
  <c r="I15" i="5"/>
  <c r="M14" i="5"/>
  <c r="N14" i="5" s="1"/>
  <c r="J14" i="5"/>
  <c r="I14" i="5"/>
  <c r="M13" i="5"/>
  <c r="N13" i="5" s="1"/>
  <c r="J13" i="5"/>
  <c r="I13" i="5"/>
  <c r="M12" i="5"/>
  <c r="N12" i="5" s="1"/>
  <c r="J12" i="5"/>
  <c r="I12" i="5"/>
  <c r="M11" i="5"/>
  <c r="N11" i="5" s="1"/>
  <c r="J11" i="5"/>
  <c r="I11" i="5"/>
  <c r="M10" i="5"/>
  <c r="N10" i="5" s="1"/>
  <c r="N9" i="5"/>
  <c r="M9" i="5"/>
  <c r="I9" i="5"/>
  <c r="J9" i="5" s="1"/>
  <c r="N8" i="5"/>
  <c r="M8" i="5"/>
  <c r="I8" i="5"/>
  <c r="J8" i="5" s="1"/>
  <c r="N7" i="5"/>
  <c r="M7" i="5"/>
  <c r="I7" i="5"/>
  <c r="J7" i="5" s="1"/>
  <c r="E27" i="4" l="1"/>
  <c r="E39" i="4"/>
  <c r="E9" i="4"/>
  <c r="E21" i="4"/>
  <c r="E33" i="4"/>
  <c r="E51" i="4"/>
  <c r="E57" i="4"/>
  <c r="D69" i="4"/>
  <c r="C69" i="4"/>
  <c r="D63" i="4"/>
  <c r="C63" i="4"/>
  <c r="D57" i="4"/>
  <c r="C57" i="4"/>
  <c r="D51" i="4"/>
  <c r="C51" i="4"/>
  <c r="D45" i="4"/>
  <c r="C45" i="4"/>
  <c r="D39" i="4"/>
  <c r="C39" i="4"/>
  <c r="D33" i="4"/>
  <c r="C33" i="4"/>
  <c r="D27" i="4"/>
  <c r="C27" i="4"/>
  <c r="D21" i="4"/>
  <c r="C21" i="4"/>
  <c r="D15" i="4"/>
  <c r="C15" i="4"/>
  <c r="D9" i="4"/>
  <c r="C9" i="4"/>
  <c r="D69" i="3"/>
  <c r="C69" i="3"/>
  <c r="D63" i="3"/>
  <c r="C63" i="3"/>
  <c r="D57" i="3"/>
  <c r="C57" i="3"/>
  <c r="D51" i="3"/>
  <c r="C51" i="3"/>
  <c r="D45" i="3"/>
  <c r="C45" i="3"/>
  <c r="D39" i="3"/>
  <c r="C39" i="3"/>
  <c r="D33" i="3"/>
  <c r="C33" i="3"/>
  <c r="D27" i="3"/>
  <c r="C27" i="3"/>
  <c r="D21" i="3"/>
  <c r="C21" i="3"/>
  <c r="D15" i="3"/>
  <c r="C15" i="3"/>
  <c r="E15" i="3"/>
  <c r="D9" i="3"/>
  <c r="C9" i="3"/>
  <c r="A7" i="1" s="1"/>
  <c r="E9" i="3"/>
  <c r="F25" i="4" l="1"/>
  <c r="F27" i="4" s="1"/>
  <c r="F31" i="4"/>
  <c r="F33" i="4" s="1"/>
  <c r="F49" i="4"/>
  <c r="F51" i="4" s="1"/>
  <c r="F55" i="4"/>
  <c r="F57" i="4" s="1"/>
  <c r="F56" i="3"/>
  <c r="F55" i="3"/>
  <c r="F57" i="3" s="1"/>
  <c r="F7" i="4"/>
  <c r="F8" i="4"/>
  <c r="F13" i="4"/>
  <c r="F14" i="4"/>
  <c r="F37" i="4"/>
  <c r="F39" i="4" s="1"/>
  <c r="F38" i="4"/>
  <c r="F43" i="4"/>
  <c r="F45" i="4" s="1"/>
  <c r="F44" i="4"/>
  <c r="F61" i="4"/>
  <c r="F63" i="4" s="1"/>
  <c r="F62" i="4"/>
  <c r="F67" i="4"/>
  <c r="F69" i="4" s="1"/>
  <c r="F68" i="4"/>
  <c r="F8" i="3"/>
  <c r="F7" i="3"/>
  <c r="E76" i="3"/>
  <c r="F76" i="3" s="1"/>
  <c r="F26" i="3"/>
  <c r="F25" i="3"/>
  <c r="F27" i="3" s="1"/>
  <c r="F32" i="3"/>
  <c r="F31" i="3"/>
  <c r="F33" i="3" s="1"/>
  <c r="F38" i="3"/>
  <c r="F37" i="3"/>
  <c r="F39" i="3" s="1"/>
  <c r="F44" i="3"/>
  <c r="F43" i="3"/>
  <c r="F45" i="3" s="1"/>
  <c r="F50" i="3"/>
  <c r="F49" i="3"/>
  <c r="F51" i="3" s="1"/>
  <c r="F62" i="3"/>
  <c r="F61" i="3"/>
  <c r="F63" i="3" s="1"/>
  <c r="F68" i="3"/>
  <c r="F67" i="3"/>
  <c r="F69" i="3" s="1"/>
  <c r="F20" i="3"/>
  <c r="F19" i="3"/>
  <c r="F21" i="3" s="1"/>
  <c r="F14" i="3"/>
  <c r="F13" i="3"/>
  <c r="I109" i="2"/>
  <c r="I118" i="2" s="1"/>
  <c r="B106" i="2"/>
  <c r="J102" i="2"/>
  <c r="C97" i="2"/>
  <c r="J93" i="2"/>
  <c r="C88" i="2"/>
  <c r="J84" i="2"/>
  <c r="C79" i="2"/>
  <c r="J75" i="2"/>
  <c r="C70" i="2"/>
  <c r="J66" i="2"/>
  <c r="C61" i="2"/>
  <c r="J57" i="2"/>
  <c r="C52" i="2"/>
  <c r="J48" i="2"/>
  <c r="C43" i="2"/>
  <c r="J39" i="2"/>
  <c r="C34" i="2"/>
  <c r="J30" i="2"/>
  <c r="C25" i="2"/>
  <c r="J21" i="2"/>
  <c r="C16" i="2"/>
  <c r="J12" i="2"/>
  <c r="C7" i="2"/>
  <c r="I109" i="1"/>
  <c r="B106" i="1"/>
  <c r="J102" i="1"/>
  <c r="C97" i="1"/>
  <c r="J93" i="1"/>
  <c r="C88" i="1"/>
  <c r="J84" i="1"/>
  <c r="C79" i="1"/>
  <c r="J75" i="1"/>
  <c r="C70" i="1"/>
  <c r="J66" i="1"/>
  <c r="C61" i="1"/>
  <c r="J57" i="1"/>
  <c r="C52" i="1"/>
  <c r="J48" i="1"/>
  <c r="C43" i="1"/>
  <c r="J39" i="1"/>
  <c r="C34" i="1"/>
  <c r="J30" i="1"/>
  <c r="C25" i="1"/>
  <c r="J21" i="1"/>
  <c r="C16" i="1"/>
  <c r="J12" i="1"/>
  <c r="H110" i="1" l="1"/>
  <c r="D110" i="1"/>
  <c r="C110" i="1"/>
  <c r="B110" i="1"/>
  <c r="G110" i="1"/>
  <c r="F110" i="1"/>
  <c r="E110" i="1"/>
  <c r="F9" i="4"/>
  <c r="F56" i="4"/>
  <c r="F50" i="4"/>
  <c r="F32" i="4"/>
  <c r="F26" i="4"/>
  <c r="E76" i="4"/>
  <c r="F76" i="4" s="1"/>
  <c r="F20" i="4"/>
  <c r="F19" i="4"/>
  <c r="F21" i="4" s="1"/>
  <c r="F15" i="3"/>
  <c r="F9" i="3"/>
  <c r="F15" i="4"/>
  <c r="I117" i="2"/>
  <c r="I119" i="2" s="1"/>
  <c r="I110" i="1"/>
  <c r="I118" i="1" s="1"/>
  <c r="J117" i="1" s="1"/>
  <c r="I117" i="1"/>
  <c r="A106" i="1"/>
  <c r="J117" i="2"/>
  <c r="C7" i="1"/>
  <c r="I110" i="2"/>
  <c r="A106" i="2"/>
  <c r="E110" i="2" l="1"/>
  <c r="C110" i="2"/>
  <c r="H110" i="2"/>
  <c r="D110" i="2"/>
  <c r="G110" i="2"/>
  <c r="F110" i="2"/>
  <c r="B110" i="2"/>
  <c r="H117" i="2"/>
  <c r="J119" i="2"/>
  <c r="I119" i="1"/>
  <c r="H111" i="1"/>
  <c r="D111" i="1"/>
  <c r="C106" i="1"/>
  <c r="G111" i="1"/>
  <c r="C111" i="1"/>
  <c r="F111" i="1"/>
  <c r="B111" i="1"/>
  <c r="E111" i="1"/>
  <c r="H111" i="2"/>
  <c r="D111" i="2"/>
  <c r="C106" i="2"/>
  <c r="G111" i="2"/>
  <c r="C111" i="2"/>
  <c r="F111" i="2"/>
  <c r="B111" i="2"/>
  <c r="E111" i="2"/>
  <c r="J119" i="1"/>
  <c r="H117" i="1"/>
  <c r="J111" i="2" l="1"/>
  <c r="H118" i="2" s="1"/>
  <c r="J111" i="1"/>
  <c r="H118" i="1" s="1"/>
  <c r="E100" i="1"/>
  <c r="E101" i="1" s="1"/>
  <c r="H91" i="1"/>
  <c r="H92" i="1" s="1"/>
  <c r="D91" i="1"/>
  <c r="D92" i="1" s="1"/>
  <c r="G82" i="1"/>
  <c r="G83" i="1" s="1"/>
  <c r="C82" i="1"/>
  <c r="C83" i="1" s="1"/>
  <c r="F73" i="1"/>
  <c r="F74" i="1" s="1"/>
  <c r="B73" i="1"/>
  <c r="B74" i="1" s="1"/>
  <c r="E64" i="1"/>
  <c r="E65" i="1" s="1"/>
  <c r="H55" i="1"/>
  <c r="H56" i="1" s="1"/>
  <c r="D55" i="1"/>
  <c r="D56" i="1" s="1"/>
  <c r="H100" i="1"/>
  <c r="H101" i="1" s="1"/>
  <c r="D100" i="1"/>
  <c r="D101" i="1" s="1"/>
  <c r="G91" i="1"/>
  <c r="G92" i="1" s="1"/>
  <c r="C91" i="1"/>
  <c r="C92" i="1" s="1"/>
  <c r="F82" i="1"/>
  <c r="F83" i="1" s="1"/>
  <c r="B82" i="1"/>
  <c r="B83" i="1" s="1"/>
  <c r="E73" i="1"/>
  <c r="E74" i="1" s="1"/>
  <c r="H64" i="1"/>
  <c r="H65" i="1" s="1"/>
  <c r="D64" i="1"/>
  <c r="D65" i="1" s="1"/>
  <c r="G55" i="1"/>
  <c r="G56" i="1" s="1"/>
  <c r="C55" i="1"/>
  <c r="C56" i="1" s="1"/>
  <c r="G100" i="1"/>
  <c r="G101" i="1" s="1"/>
  <c r="C100" i="1"/>
  <c r="C101" i="1" s="1"/>
  <c r="F91" i="1"/>
  <c r="F92" i="1" s="1"/>
  <c r="B91" i="1"/>
  <c r="B92" i="1" s="1"/>
  <c r="E82" i="1"/>
  <c r="E83" i="1" s="1"/>
  <c r="H73" i="1"/>
  <c r="H74" i="1" s="1"/>
  <c r="D73" i="1"/>
  <c r="D74" i="1" s="1"/>
  <c r="G64" i="1"/>
  <c r="G65" i="1" s="1"/>
  <c r="C64" i="1"/>
  <c r="C65" i="1" s="1"/>
  <c r="F100" i="1"/>
  <c r="F101" i="1" s="1"/>
  <c r="B100" i="1"/>
  <c r="B101" i="1" s="1"/>
  <c r="E91" i="1"/>
  <c r="E92" i="1" s="1"/>
  <c r="H82" i="1"/>
  <c r="H83" i="1" s="1"/>
  <c r="D82" i="1"/>
  <c r="D83" i="1" s="1"/>
  <c r="G73" i="1"/>
  <c r="G74" i="1" s="1"/>
  <c r="C73" i="1"/>
  <c r="C74" i="1" s="1"/>
  <c r="F64" i="1"/>
  <c r="F65" i="1" s="1"/>
  <c r="B64" i="1"/>
  <c r="B65" i="1" s="1"/>
  <c r="E55" i="1"/>
  <c r="E56" i="1" s="1"/>
  <c r="H46" i="1"/>
  <c r="H47" i="1" s="1"/>
  <c r="G46" i="1"/>
  <c r="G47" i="1" s="1"/>
  <c r="C46" i="1"/>
  <c r="C47" i="1" s="1"/>
  <c r="F37" i="1"/>
  <c r="F38" i="1" s="1"/>
  <c r="B37" i="1"/>
  <c r="B38" i="1" s="1"/>
  <c r="E28" i="1"/>
  <c r="E29" i="1" s="1"/>
  <c r="H19" i="1"/>
  <c r="H20" i="1" s="1"/>
  <c r="D19" i="1"/>
  <c r="D20" i="1" s="1"/>
  <c r="G10" i="1"/>
  <c r="G11" i="1" s="1"/>
  <c r="C10" i="1"/>
  <c r="C11" i="1" s="1"/>
  <c r="F55" i="1"/>
  <c r="F56" i="1" s="1"/>
  <c r="F46" i="1"/>
  <c r="F47" i="1" s="1"/>
  <c r="H28" i="1"/>
  <c r="H29" i="1" s="1"/>
  <c r="F10" i="1"/>
  <c r="F11" i="1" s="1"/>
  <c r="B55" i="1"/>
  <c r="B56" i="1" s="1"/>
  <c r="E46" i="1"/>
  <c r="E47" i="1" s="1"/>
  <c r="H37" i="1"/>
  <c r="H38" i="1" s="1"/>
  <c r="D37" i="1"/>
  <c r="D38" i="1" s="1"/>
  <c r="G28" i="1"/>
  <c r="G29" i="1" s="1"/>
  <c r="C28" i="1"/>
  <c r="C29" i="1" s="1"/>
  <c r="F19" i="1"/>
  <c r="F20" i="1" s="1"/>
  <c r="B19" i="1"/>
  <c r="B20" i="1" s="1"/>
  <c r="E10" i="1"/>
  <c r="E11" i="1" s="1"/>
  <c r="E37" i="1"/>
  <c r="E38" i="1" s="1"/>
  <c r="G19" i="1"/>
  <c r="G20" i="1" s="1"/>
  <c r="C19" i="1"/>
  <c r="C20" i="1" s="1"/>
  <c r="B10" i="1"/>
  <c r="B11" i="1" s="1"/>
  <c r="D46" i="1"/>
  <c r="D47" i="1" s="1"/>
  <c r="G37" i="1"/>
  <c r="G38" i="1" s="1"/>
  <c r="C37" i="1"/>
  <c r="C38" i="1" s="1"/>
  <c r="F28" i="1"/>
  <c r="F29" i="1" s="1"/>
  <c r="B28" i="1"/>
  <c r="B29" i="1" s="1"/>
  <c r="E19" i="1"/>
  <c r="E20" i="1" s="1"/>
  <c r="H10" i="1"/>
  <c r="H11" i="1" s="1"/>
  <c r="D10" i="1"/>
  <c r="D11" i="1" s="1"/>
  <c r="B46" i="1"/>
  <c r="B47" i="1" s="1"/>
  <c r="D28" i="1"/>
  <c r="D29" i="1" s="1"/>
  <c r="E100" i="2"/>
  <c r="E101" i="2" s="1"/>
  <c r="H91" i="2"/>
  <c r="H92" i="2" s="1"/>
  <c r="D91" i="2"/>
  <c r="D92" i="2" s="1"/>
  <c r="G82" i="2"/>
  <c r="G83" i="2" s="1"/>
  <c r="C82" i="2"/>
  <c r="C83" i="2" s="1"/>
  <c r="F73" i="2"/>
  <c r="F74" i="2" s="1"/>
  <c r="B73" i="2"/>
  <c r="B74" i="2" s="1"/>
  <c r="E64" i="2"/>
  <c r="E65" i="2" s="1"/>
  <c r="H55" i="2"/>
  <c r="H56" i="2" s="1"/>
  <c r="D55" i="2"/>
  <c r="D56" i="2" s="1"/>
  <c r="G46" i="2"/>
  <c r="G47" i="2" s="1"/>
  <c r="C46" i="2"/>
  <c r="C47" i="2" s="1"/>
  <c r="F37" i="2"/>
  <c r="F38" i="2" s="1"/>
  <c r="B37" i="2"/>
  <c r="B38" i="2" s="1"/>
  <c r="E28" i="2"/>
  <c r="E29" i="2" s="1"/>
  <c r="H19" i="2"/>
  <c r="H20" i="2" s="1"/>
  <c r="D19" i="2"/>
  <c r="D20" i="2" s="1"/>
  <c r="G10" i="2"/>
  <c r="G11" i="2" s="1"/>
  <c r="C10" i="2"/>
  <c r="C11" i="2" s="1"/>
  <c r="H100" i="2"/>
  <c r="H101" i="2" s="1"/>
  <c r="D100" i="2"/>
  <c r="D101" i="2" s="1"/>
  <c r="G91" i="2"/>
  <c r="G92" i="2" s="1"/>
  <c r="C91" i="2"/>
  <c r="C92" i="2" s="1"/>
  <c r="F82" i="2"/>
  <c r="F83" i="2" s="1"/>
  <c r="B82" i="2"/>
  <c r="B83" i="2" s="1"/>
  <c r="E73" i="2"/>
  <c r="E74" i="2" s="1"/>
  <c r="H64" i="2"/>
  <c r="H65" i="2" s="1"/>
  <c r="D64" i="2"/>
  <c r="D65" i="2" s="1"/>
  <c r="G55" i="2"/>
  <c r="G56" i="2" s="1"/>
  <c r="C55" i="2"/>
  <c r="C56" i="2" s="1"/>
  <c r="F46" i="2"/>
  <c r="F47" i="2" s="1"/>
  <c r="B46" i="2"/>
  <c r="B47" i="2" s="1"/>
  <c r="E37" i="2"/>
  <c r="E38" i="2" s="1"/>
  <c r="H28" i="2"/>
  <c r="H29" i="2" s="1"/>
  <c r="D28" i="2"/>
  <c r="D29" i="2" s="1"/>
  <c r="G19" i="2"/>
  <c r="G20" i="2" s="1"/>
  <c r="C19" i="2"/>
  <c r="C20" i="2" s="1"/>
  <c r="F10" i="2"/>
  <c r="F11" i="2" s="1"/>
  <c r="B10" i="2"/>
  <c r="B11" i="2" s="1"/>
  <c r="G100" i="2"/>
  <c r="G101" i="2" s="1"/>
  <c r="C100" i="2"/>
  <c r="C101" i="2" s="1"/>
  <c r="F91" i="2"/>
  <c r="F92" i="2" s="1"/>
  <c r="B91" i="2"/>
  <c r="B92" i="2" s="1"/>
  <c r="E82" i="2"/>
  <c r="E83" i="2" s="1"/>
  <c r="H73" i="2"/>
  <c r="H74" i="2" s="1"/>
  <c r="D73" i="2"/>
  <c r="D74" i="2" s="1"/>
  <c r="G64" i="2"/>
  <c r="G65" i="2" s="1"/>
  <c r="C64" i="2"/>
  <c r="C65" i="2" s="1"/>
  <c r="F55" i="2"/>
  <c r="F56" i="2" s="1"/>
  <c r="B55" i="2"/>
  <c r="B56" i="2" s="1"/>
  <c r="E46" i="2"/>
  <c r="E47" i="2" s="1"/>
  <c r="H37" i="2"/>
  <c r="H38" i="2" s="1"/>
  <c r="D37" i="2"/>
  <c r="D38" i="2" s="1"/>
  <c r="G28" i="2"/>
  <c r="G29" i="2" s="1"/>
  <c r="C28" i="2"/>
  <c r="C29" i="2" s="1"/>
  <c r="F19" i="2"/>
  <c r="F20" i="2" s="1"/>
  <c r="B19" i="2"/>
  <c r="B20" i="2" s="1"/>
  <c r="E10" i="2"/>
  <c r="E11" i="2" s="1"/>
  <c r="F100" i="2"/>
  <c r="F101" i="2" s="1"/>
  <c r="B100" i="2"/>
  <c r="B101" i="2" s="1"/>
  <c r="E91" i="2"/>
  <c r="E92" i="2" s="1"/>
  <c r="H82" i="2"/>
  <c r="H83" i="2" s="1"/>
  <c r="D82" i="2"/>
  <c r="D83" i="2" s="1"/>
  <c r="G73" i="2"/>
  <c r="G74" i="2" s="1"/>
  <c r="C73" i="2"/>
  <c r="C74" i="2" s="1"/>
  <c r="F64" i="2"/>
  <c r="F65" i="2" s="1"/>
  <c r="B64" i="2"/>
  <c r="B65" i="2" s="1"/>
  <c r="E55" i="2"/>
  <c r="E56" i="2" s="1"/>
  <c r="H46" i="2"/>
  <c r="H47" i="2" s="1"/>
  <c r="D46" i="2"/>
  <c r="D47" i="2" s="1"/>
  <c r="G37" i="2"/>
  <c r="G38" i="2" s="1"/>
  <c r="C37" i="2"/>
  <c r="C38" i="2" s="1"/>
  <c r="F28" i="2"/>
  <c r="F29" i="2" s="1"/>
  <c r="B28" i="2"/>
  <c r="B29" i="2" s="1"/>
  <c r="E19" i="2"/>
  <c r="E20" i="2" s="1"/>
  <c r="H10" i="2"/>
  <c r="H11" i="2" s="1"/>
  <c r="D10" i="2"/>
  <c r="D11" i="2" s="1"/>
  <c r="I91" i="1" l="1"/>
  <c r="I64" i="2"/>
  <c r="I65" i="2"/>
  <c r="I28" i="1"/>
  <c r="I29" i="1"/>
  <c r="I20" i="2"/>
  <c r="I19" i="2"/>
  <c r="I83" i="2"/>
  <c r="I82" i="2"/>
  <c r="I20" i="1"/>
  <c r="I19" i="1"/>
  <c r="I100" i="2"/>
  <c r="I101" i="2"/>
  <c r="I47" i="2"/>
  <c r="I46" i="2"/>
  <c r="I38" i="1"/>
  <c r="I37" i="1"/>
  <c r="I92" i="1"/>
  <c r="I92" i="2"/>
  <c r="I91" i="2"/>
  <c r="I74" i="2"/>
  <c r="I73" i="2"/>
  <c r="I47" i="1"/>
  <c r="I46" i="1"/>
  <c r="I100" i="1"/>
  <c r="I101" i="1"/>
  <c r="I11" i="2"/>
  <c r="I10" i="2"/>
  <c r="I83" i="1"/>
  <c r="I82" i="1"/>
  <c r="I28" i="2"/>
  <c r="I29" i="2"/>
  <c r="I56" i="2"/>
  <c r="I55" i="2"/>
  <c r="I38" i="2"/>
  <c r="I37" i="2"/>
  <c r="I10" i="1"/>
  <c r="I11" i="1"/>
  <c r="I56" i="1"/>
  <c r="I55" i="1"/>
  <c r="I64" i="1"/>
  <c r="I65" i="1"/>
  <c r="I74" i="1"/>
  <c r="I73" i="1"/>
</calcChain>
</file>

<file path=xl/sharedStrings.xml><?xml version="1.0" encoding="utf-8"?>
<sst xmlns="http://schemas.openxmlformats.org/spreadsheetml/2006/main" count="637" uniqueCount="93">
  <si>
    <t>Compilare i campi in corsivo ("Personale" e "Totale superficie / utente")</t>
  </si>
  <si>
    <t>Studenti (unità)</t>
  </si>
  <si>
    <t>Personale</t>
  </si>
  <si>
    <t>Totale utenti</t>
  </si>
  <si>
    <t>01 
Locali
comuni</t>
  </si>
  <si>
    <t>02 
Uffici</t>
  </si>
  <si>
    <t>03
Laboratori</t>
  </si>
  <si>
    <t>04
Archivi e  magazzini</t>
  </si>
  <si>
    <t>05
Aule</t>
  </si>
  <si>
    <t>06
Aule didattiche</t>
  </si>
  <si>
    <t>07
Bibliotece</t>
  </si>
  <si>
    <r>
      <t>Media settore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/studente</t>
    </r>
  </si>
  <si>
    <t>Settore Tecnica e IT</t>
  </si>
  <si>
    <t>Settore Architettura, edilizia e pianificazione</t>
  </si>
  <si>
    <t xml:space="preserve">Totale superficie settore
</t>
  </si>
  <si>
    <t>Superficie per utente</t>
  </si>
  <si>
    <t>Totale superficie sovvenzionabile</t>
  </si>
  <si>
    <t>Totale SUP / Sede</t>
  </si>
  <si>
    <t>Confronto delle superfici</t>
  </si>
  <si>
    <t>Superficie teorica secondo rendiconto SUP-CH per sede</t>
  </si>
  <si>
    <t>Superficie attuale</t>
  </si>
  <si>
    <t>Grado di sfruttamento attuale</t>
  </si>
  <si>
    <r>
      <t>m</t>
    </r>
    <r>
      <rPr>
        <b/>
        <vertAlign val="superscript"/>
        <sz val="18"/>
        <rFont val="Arial"/>
        <family val="2"/>
      </rPr>
      <t>2</t>
    </r>
    <r>
      <rPr>
        <b/>
        <sz val="18"/>
        <rFont val="Arial"/>
        <family val="2"/>
      </rPr>
      <t>/studente</t>
    </r>
  </si>
  <si>
    <t>Totale superficie</t>
  </si>
  <si>
    <r>
      <t>Valore
assoluto (m</t>
    </r>
    <r>
      <rPr>
        <b/>
        <vertAlign val="superscript"/>
        <sz val="18"/>
        <rFont val="Arial"/>
        <family val="2"/>
      </rPr>
      <t>2</t>
    </r>
    <r>
      <rPr>
        <b/>
        <sz val="18"/>
        <rFont val="Arial"/>
        <family val="2"/>
      </rPr>
      <t>)</t>
    </r>
  </si>
  <si>
    <t>In %</t>
  </si>
  <si>
    <t>Superficie prevista</t>
  </si>
  <si>
    <t>Grado di sfruttamento previsto</t>
  </si>
  <si>
    <t>Media sede 
m2/studente</t>
  </si>
  <si>
    <t>Bachelor</t>
  </si>
  <si>
    <t>Master</t>
  </si>
  <si>
    <t xml:space="preserve">   </t>
  </si>
  <si>
    <t>Compilare i campi in corsivo</t>
  </si>
  <si>
    <t>Architettura, edilizia e progettazione</t>
  </si>
  <si>
    <t>Numeri di studenti (unità)</t>
  </si>
  <si>
    <t>Prestazioni effetuati in crediti ECTS *</t>
  </si>
  <si>
    <t>Studenti risultanti 
(ETP) **</t>
  </si>
  <si>
    <t>Totale in %</t>
  </si>
  <si>
    <t>Totale formative di base</t>
  </si>
  <si>
    <t>Numero di unità</t>
  </si>
  <si>
    <r>
      <t>Grado di occupazione dei locali</t>
    </r>
    <r>
      <rPr>
        <b/>
        <sz val="12"/>
        <rFont val="Arial"/>
        <family val="2"/>
      </rPr>
      <t xml:space="preserve"> (in percentuale)</t>
    </r>
  </si>
  <si>
    <r>
      <t xml:space="preserve">Totale postazioni di lavoro per studenti nelle aule e nei locali per le lezioni
</t>
    </r>
    <r>
      <rPr>
        <sz val="10"/>
        <color indexed="8"/>
        <rFont val="Arial"/>
        <family val="2"/>
      </rPr>
      <t>(secondo i piani, solo categorie 05 e 06)</t>
    </r>
  </si>
  <si>
    <t>Totale ETP formativa di base - attuale grado di occupazione</t>
  </si>
  <si>
    <t>Motivo della differenza</t>
  </si>
  <si>
    <t>(barrare l'opzione corrispondente)</t>
  </si>
  <si>
    <t>- locale vuoto</t>
  </si>
  <si>
    <t>- formazione continua (MAS, DAS, CAS)</t>
  </si>
  <si>
    <t>- locale affitato</t>
  </si>
  <si>
    <t>- altro: ………………………………………</t>
  </si>
  <si>
    <t>Totale ETP formativa di base - grado di occupazione previsto</t>
  </si>
  <si>
    <t>** Il fattore di correzione definito dall'SEFRI per le attività svolte nelle aule di lavoro (laboratori, officine, ecc., vedi capitolo 
    3.3.4) e già stato dedotto.
    I valori contengono una correzione delle attività svolte nelle aule di lavoro (spiegazioni al capitolo 3.3.4, pagina 12). 
    Esempio: 
    Numero studenti di Architettura, edilizia e pianificazione: 83 ETP correzione del 30% = 58 ETP totali.
    Numero studenti di Tecnica e IT: 65 ETP correzione del 30% = 46 ETP totali.</t>
  </si>
  <si>
    <t>*  I punti ECTS per i moduli svolti in laboratorio vanno inclusi nel calculo. Verrà dedotto automaticamente un fattore di 
   correzione definito dall'SEFRI per le attività svolte nelle aule di lavoro (laboratori, officine, ecc.).</t>
  </si>
  <si>
    <t>** Il fattore di correzione definito dall'SEFRI per le attività svolte nelle aule di lavoro (laboratori, officine, ecc., vedi capitolo 
    3.3.4) e già stato dedotto.
    I valori contengono una correzione delle attività svolte nelle aule di lavoro (spiegazioni al capitolo 3.3.4, pagina 12). 
    Esempio:
    Numero di studenti di Architettura, edilizia e pianificazione:  130 ETP correzione del 30% = 91 ETP totali.
    Numero di studenti di Tecnica e IT: 123 ETP correzione del 30% = 86 ETP totali.</t>
  </si>
  <si>
    <r>
      <t xml:space="preserve">Grado di occupazione PREVISTO da parte degli studenti nei singoli settori di studio (media ponderata dell'anno precedente in base al rendiconto SEFRI)
</t>
    </r>
    <r>
      <rPr>
        <b/>
        <i/>
        <sz val="14"/>
        <color theme="4"/>
        <rFont val="Arial"/>
        <family val="2"/>
      </rPr>
      <t>Sede XY</t>
    </r>
  </si>
  <si>
    <t>Chimica e scienze della vita</t>
  </si>
  <si>
    <t>Agricoltura e economia forestale</t>
  </si>
  <si>
    <t>Economia e servizi</t>
  </si>
  <si>
    <t>Design</t>
  </si>
  <si>
    <t>Settore di studio architettura, edilizia e progettazione</t>
  </si>
  <si>
    <t>Settore di studio tecnica e IT</t>
  </si>
  <si>
    <t>Settore di studio chimica e scienze della vita</t>
  </si>
  <si>
    <t>Settore di studio agricoltura e economia forestale</t>
  </si>
  <si>
    <t>Settore di studio economia e servizi</t>
  </si>
  <si>
    <t>Settore di studio design</t>
  </si>
  <si>
    <t>Settore di studio sanità</t>
  </si>
  <si>
    <t>Settore di studio lavoro sociale</t>
  </si>
  <si>
    <t>Settore di studio musica, teatro e altre arti</t>
  </si>
  <si>
    <t>Settore di studio psicologia applicata</t>
  </si>
  <si>
    <t>Settore di studio linguistica applicata</t>
  </si>
  <si>
    <t>BBT</t>
  </si>
  <si>
    <t>BFH</t>
  </si>
  <si>
    <t>FHNW</t>
  </si>
  <si>
    <t>FHZ</t>
  </si>
  <si>
    <t>FHO</t>
  </si>
  <si>
    <t>ZFH</t>
  </si>
  <si>
    <t>Durchschnitt</t>
  </si>
  <si>
    <t>Differenz</t>
  </si>
  <si>
    <t>Umrechnung</t>
  </si>
  <si>
    <t>25**</t>
  </si>
  <si>
    <t>35**</t>
  </si>
  <si>
    <t>15*</t>
  </si>
  <si>
    <t>Settore di studio</t>
  </si>
  <si>
    <t>Tecnica e tecnologia dell’informazione</t>
  </si>
  <si>
    <t>Sanità</t>
  </si>
  <si>
    <t>Lavoro sociale</t>
  </si>
  <si>
    <t>Musica, teatro e altre arti</t>
  </si>
  <si>
    <t>Psicologia applicata</t>
  </si>
  <si>
    <t>Linguistica applicata</t>
  </si>
  <si>
    <t>Fattore di correzione per le attività nelle aule di lavoro</t>
  </si>
  <si>
    <r>
      <rPr>
        <b/>
        <sz val="18"/>
        <color indexed="23"/>
        <rFont val="Arial"/>
        <family val="2"/>
      </rPr>
      <t xml:space="preserve">Grado di sfruttamento ATTUALE, superficie/utente per locazioni, ampliamenti o nouve costruzioni SUP:  </t>
    </r>
    <r>
      <rPr>
        <b/>
        <sz val="18"/>
        <color theme="4"/>
        <rFont val="Arial"/>
        <family val="2"/>
      </rPr>
      <t xml:space="preserve">sede </t>
    </r>
    <r>
      <rPr>
        <b/>
        <i/>
        <sz val="18"/>
        <color theme="4"/>
        <rFont val="Arial"/>
        <family val="2"/>
      </rPr>
      <t>XY</t>
    </r>
    <r>
      <rPr>
        <b/>
        <i/>
        <sz val="18"/>
        <color indexed="23"/>
        <rFont val="Arial"/>
        <family val="2"/>
      </rPr>
      <t xml:space="preserve">
</t>
    </r>
    <r>
      <rPr>
        <sz val="12"/>
        <color indexed="23"/>
        <rFont val="Arial"/>
        <family val="2"/>
      </rPr>
      <t>Fonte: Manuale "Inventaire delle superfici SUP", versione aggiornata a novembre 2008</t>
    </r>
  </si>
  <si>
    <r>
      <rPr>
        <b/>
        <sz val="18"/>
        <color indexed="10"/>
        <rFont val="Arial"/>
        <family val="2"/>
      </rPr>
      <t xml:space="preserve">Grado di sfruttamento PREVISTO, superficie / utente per ampilamento o nouve costruzioni di SUP:  </t>
    </r>
    <r>
      <rPr>
        <b/>
        <i/>
        <sz val="18"/>
        <color theme="4"/>
        <rFont val="Arial"/>
        <family val="2"/>
      </rPr>
      <t>sede XY</t>
    </r>
    <r>
      <rPr>
        <b/>
        <i/>
        <sz val="18"/>
        <color indexed="10"/>
        <rFont val="Arial"/>
        <family val="2"/>
      </rPr>
      <t xml:space="preserve">  
</t>
    </r>
    <r>
      <rPr>
        <sz val="12"/>
        <color indexed="10"/>
        <rFont val="Arial"/>
        <family val="2"/>
      </rPr>
      <t>Fonte: Manuale "Inventaire delle superfici SUP", versione aggiornata a novembre 2008</t>
    </r>
  </si>
  <si>
    <r>
      <t xml:space="preserve">Grado di occupazione ATTUALE da parte degli studenti nei singoli settori di studio (media ponderata dell'anno precedente in base al rendiconto SEFRI)
</t>
    </r>
    <r>
      <rPr>
        <b/>
        <i/>
        <sz val="14"/>
        <color theme="4"/>
        <rFont val="Arial"/>
        <family val="2"/>
      </rPr>
      <t>Sede XY</t>
    </r>
  </si>
  <si>
    <t>Media secondo il rendiconto SUP-CH 2009-2011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</si>
</sst>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4"/>
      <color indexed="23"/>
      <name val="Arial"/>
      <family val="2"/>
    </font>
    <font>
      <b/>
      <sz val="18"/>
      <color indexed="23"/>
      <name val="Arial"/>
      <family val="2"/>
    </font>
    <font>
      <b/>
      <i/>
      <sz val="18"/>
      <color indexed="23"/>
      <name val="Arial"/>
      <family val="2"/>
    </font>
    <font>
      <sz val="12"/>
      <color indexed="23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8"/>
      <name val="Arial"/>
      <family val="2"/>
    </font>
    <font>
      <sz val="10"/>
      <name val="Arial"/>
      <family val="2"/>
    </font>
    <font>
      <b/>
      <sz val="14"/>
      <color theme="0" tint="-0.49998474074526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i/>
      <sz val="14"/>
      <color theme="4"/>
      <name val="Arial"/>
      <family val="2"/>
    </font>
    <font>
      <b/>
      <sz val="18"/>
      <color theme="4"/>
      <name val="Arial"/>
      <family val="2"/>
    </font>
    <font>
      <b/>
      <i/>
      <sz val="1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86">
    <xf numFmtId="0" fontId="0" fillId="0" borderId="0" xfId="0"/>
    <xf numFmtId="3" fontId="7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2" fontId="9" fillId="0" borderId="0" xfId="0" applyNumberFormat="1" applyFont="1"/>
    <xf numFmtId="2" fontId="9" fillId="0" borderId="0" xfId="0" applyNumberFormat="1" applyFont="1" applyAlignment="1">
      <alignment vertical="center"/>
    </xf>
    <xf numFmtId="2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0" fontId="23" fillId="0" borderId="0" xfId="13"/>
    <xf numFmtId="0" fontId="23" fillId="0" borderId="0" xfId="13" applyAlignment="1">
      <alignment vertical="top"/>
    </xf>
    <xf numFmtId="0" fontId="23" fillId="0" borderId="0" xfId="13" applyAlignment="1">
      <alignment vertical="center"/>
    </xf>
    <xf numFmtId="0" fontId="23" fillId="0" borderId="0" xfId="13" applyAlignment="1"/>
    <xf numFmtId="3" fontId="23" fillId="0" borderId="0" xfId="13" applyNumberFormat="1"/>
    <xf numFmtId="0" fontId="1" fillId="0" borderId="0" xfId="6"/>
    <xf numFmtId="0" fontId="24" fillId="0" borderId="0" xfId="6" applyFont="1" applyAlignment="1">
      <alignment horizontal="left" wrapText="1"/>
    </xf>
    <xf numFmtId="0" fontId="1" fillId="0" borderId="0" xfId="6" applyBorder="1"/>
    <xf numFmtId="0" fontId="26" fillId="0" borderId="0" xfId="6" applyFont="1" applyFill="1" applyBorder="1" applyAlignment="1">
      <alignment vertical="center"/>
    </xf>
    <xf numFmtId="0" fontId="1" fillId="0" borderId="0" xfId="6" applyBorder="1" applyAlignment="1">
      <alignment vertical="center"/>
    </xf>
    <xf numFmtId="0" fontId="26" fillId="0" borderId="9" xfId="6" applyFont="1" applyFill="1" applyBorder="1" applyAlignment="1">
      <alignment horizontal="center" vertical="center"/>
    </xf>
    <xf numFmtId="0" fontId="26" fillId="0" borderId="7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26" fillId="0" borderId="12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0" xfId="6" applyFont="1" applyBorder="1" applyAlignment="1">
      <alignment vertical="center"/>
    </xf>
    <xf numFmtId="0" fontId="1" fillId="0" borderId="0" xfId="6" applyFill="1" applyBorder="1" applyAlignment="1">
      <alignment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center" vertical="center"/>
    </xf>
    <xf numFmtId="166" fontId="26" fillId="0" borderId="9" xfId="6" applyNumberFormat="1" applyFont="1" applyFill="1" applyBorder="1" applyAlignment="1">
      <alignment horizontal="center" vertical="center"/>
    </xf>
    <xf numFmtId="166" fontId="9" fillId="0" borderId="9" xfId="6" applyNumberFormat="1" applyFont="1" applyFill="1" applyBorder="1" applyAlignment="1">
      <alignment horizontal="center" vertical="center"/>
    </xf>
    <xf numFmtId="0" fontId="26" fillId="0" borderId="13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26" fillId="0" borderId="5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166" fontId="26" fillId="0" borderId="13" xfId="6" applyNumberFormat="1" applyFont="1" applyFill="1" applyBorder="1" applyAlignment="1">
      <alignment horizontal="center" vertical="center"/>
    </xf>
    <xf numFmtId="166" fontId="9" fillId="0" borderId="13" xfId="6" applyNumberFormat="1" applyFont="1" applyFill="1" applyBorder="1" applyAlignment="1">
      <alignment horizontal="center" vertical="center"/>
    </xf>
    <xf numFmtId="0" fontId="26" fillId="0" borderId="6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/>
    <xf numFmtId="0" fontId="1" fillId="0" borderId="10" xfId="6" applyFill="1" applyBorder="1"/>
    <xf numFmtId="0" fontId="0" fillId="0" borderId="0" xfId="6" applyFont="1" applyFill="1" applyBorder="1" applyAlignment="1">
      <alignment vertical="center"/>
    </xf>
    <xf numFmtId="0" fontId="0" fillId="0" borderId="0" xfId="6" applyFont="1" applyFill="1" applyBorder="1"/>
    <xf numFmtId="0" fontId="27" fillId="0" borderId="0" xfId="0" applyFont="1"/>
    <xf numFmtId="3" fontId="8" fillId="0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0" borderId="0" xfId="0" applyBorder="1" applyProtection="1"/>
    <xf numFmtId="0" fontId="20" fillId="0" borderId="0" xfId="0" applyFont="1" applyBorder="1" applyAlignment="1" applyProtection="1">
      <alignment horizontal="left" vertical="center" wrapText="1"/>
    </xf>
    <xf numFmtId="0" fontId="8" fillId="0" borderId="0" xfId="0" applyFont="1" applyProtection="1"/>
    <xf numFmtId="0" fontId="8" fillId="0" borderId="0" xfId="0" applyFont="1" applyBorder="1" applyProtection="1"/>
    <xf numFmtId="2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Protection="1"/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center" vertical="top" wrapText="1"/>
    </xf>
    <xf numFmtId="3" fontId="8" fillId="0" borderId="4" xfId="0" applyNumberFormat="1" applyFont="1" applyBorder="1" applyAlignment="1" applyProtection="1">
      <alignment horizontal="center" vertical="center"/>
    </xf>
    <xf numFmtId="4" fontId="8" fillId="0" borderId="4" xfId="0" applyNumberFormat="1" applyFont="1" applyBorder="1" applyAlignment="1" applyProtection="1">
      <alignment horizontal="center" vertical="center"/>
    </xf>
    <xf numFmtId="0" fontId="8" fillId="0" borderId="8" xfId="0" applyFont="1" applyBorder="1" applyProtection="1"/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7" xfId="0" applyFont="1" applyBorder="1" applyProtection="1"/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3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</xf>
    <xf numFmtId="0" fontId="8" fillId="0" borderId="0" xfId="1" applyFont="1" applyProtection="1"/>
    <xf numFmtId="3" fontId="8" fillId="0" borderId="0" xfId="1" applyNumberFormat="1" applyFont="1" applyProtection="1"/>
    <xf numFmtId="0" fontId="11" fillId="0" borderId="0" xfId="0" applyFont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Protection="1"/>
    <xf numFmtId="0" fontId="13" fillId="0" borderId="4" xfId="0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3" borderId="0" xfId="0" applyFont="1" applyFill="1" applyProtection="1"/>
    <xf numFmtId="2" fontId="14" fillId="3" borderId="4" xfId="0" applyNumberFormat="1" applyFont="1" applyFill="1" applyBorder="1" applyAlignment="1" applyProtection="1">
      <alignment horizontal="center" vertical="center"/>
    </xf>
    <xf numFmtId="3" fontId="14" fillId="3" borderId="4" xfId="0" applyNumberFormat="1" applyFont="1" applyFill="1" applyBorder="1" applyAlignment="1" applyProtection="1">
      <alignment horizontal="center" vertical="center"/>
    </xf>
    <xf numFmtId="3" fontId="14" fillId="3" borderId="4" xfId="1" applyNumberFormat="1" applyFont="1" applyFill="1" applyBorder="1" applyAlignment="1" applyProtection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23" fillId="0" borderId="0" xfId="13" applyProtection="1"/>
    <xf numFmtId="0" fontId="25" fillId="4" borderId="0" xfId="13" applyFont="1" applyFill="1" applyProtection="1"/>
    <xf numFmtId="0" fontId="23" fillId="4" borderId="0" xfId="13" applyFill="1" applyProtection="1"/>
    <xf numFmtId="0" fontId="26" fillId="0" borderId="1" xfId="13" applyFont="1" applyFill="1" applyBorder="1" applyAlignment="1" applyProtection="1">
      <alignment vertical="top"/>
    </xf>
    <xf numFmtId="0" fontId="23" fillId="0" borderId="2" xfId="13" applyFill="1" applyBorder="1" applyAlignment="1" applyProtection="1">
      <alignment vertical="top"/>
    </xf>
    <xf numFmtId="0" fontId="23" fillId="0" borderId="3" xfId="13" applyFill="1" applyBorder="1" applyAlignment="1" applyProtection="1">
      <alignment vertical="top"/>
    </xf>
    <xf numFmtId="0" fontId="23" fillId="0" borderId="0" xfId="13" applyAlignment="1" applyProtection="1">
      <alignment vertical="top"/>
    </xf>
    <xf numFmtId="0" fontId="28" fillId="0" borderId="6" xfId="13" applyFont="1" applyBorder="1" applyAlignment="1" applyProtection="1">
      <alignment horizontal="center" vertical="center" wrapText="1"/>
    </xf>
    <xf numFmtId="0" fontId="28" fillId="0" borderId="4" xfId="13" applyFont="1" applyBorder="1" applyAlignment="1" applyProtection="1">
      <alignment horizontal="center" vertical="center" wrapText="1"/>
    </xf>
    <xf numFmtId="3" fontId="28" fillId="0" borderId="4" xfId="13" applyNumberFormat="1" applyFont="1" applyBorder="1" applyAlignment="1" applyProtection="1">
      <alignment horizontal="center" vertical="center" wrapText="1"/>
    </xf>
    <xf numFmtId="1" fontId="27" fillId="0" borderId="4" xfId="13" applyNumberFormat="1" applyFont="1" applyBorder="1" applyAlignment="1" applyProtection="1">
      <alignment horizontal="center"/>
    </xf>
    <xf numFmtId="0" fontId="28" fillId="0" borderId="1" xfId="13" applyFont="1" applyBorder="1" applyProtection="1"/>
    <xf numFmtId="0" fontId="27" fillId="0" borderId="2" xfId="13" applyFont="1" applyBorder="1" applyProtection="1"/>
    <xf numFmtId="3" fontId="27" fillId="0" borderId="4" xfId="13" applyNumberFormat="1" applyFont="1" applyBorder="1" applyAlignment="1" applyProtection="1">
      <alignment horizontal="center"/>
    </xf>
    <xf numFmtId="0" fontId="27" fillId="0" borderId="10" xfId="13" applyFont="1" applyBorder="1" applyProtection="1"/>
    <xf numFmtId="0" fontId="27" fillId="0" borderId="0" xfId="13" applyFont="1" applyProtection="1"/>
    <xf numFmtId="1" fontId="27" fillId="0" borderId="0" xfId="13" applyNumberFormat="1" applyFont="1" applyProtection="1"/>
    <xf numFmtId="1" fontId="27" fillId="0" borderId="10" xfId="13" applyNumberFormat="1" applyFont="1" applyBorder="1" applyProtection="1"/>
    <xf numFmtId="1" fontId="23" fillId="0" borderId="0" xfId="13" applyNumberFormat="1" applyAlignment="1" applyProtection="1">
      <alignment vertical="top"/>
    </xf>
    <xf numFmtId="1" fontId="27" fillId="0" borderId="0" xfId="13" applyNumberFormat="1" applyFont="1" applyBorder="1" applyAlignment="1" applyProtection="1">
      <alignment vertical="top"/>
    </xf>
    <xf numFmtId="0" fontId="28" fillId="0" borderId="10" xfId="13" applyFont="1" applyBorder="1" applyProtection="1"/>
    <xf numFmtId="0" fontId="27" fillId="0" borderId="0" xfId="13" applyFont="1" applyBorder="1" applyAlignment="1" applyProtection="1">
      <alignment horizontal="center"/>
    </xf>
    <xf numFmtId="3" fontId="27" fillId="0" borderId="0" xfId="13" applyNumberFormat="1" applyFont="1" applyBorder="1" applyAlignment="1" applyProtection="1">
      <alignment horizontal="center"/>
    </xf>
    <xf numFmtId="1" fontId="27" fillId="0" borderId="0" xfId="13" applyNumberFormat="1" applyFont="1" applyBorder="1" applyAlignment="1" applyProtection="1">
      <alignment horizontal="center"/>
    </xf>
    <xf numFmtId="1" fontId="23" fillId="0" borderId="0" xfId="13" applyNumberFormat="1" applyProtection="1"/>
    <xf numFmtId="0" fontId="28" fillId="0" borderId="1" xfId="13" applyFont="1" applyBorder="1" applyAlignment="1" applyProtection="1">
      <alignment horizontal="left"/>
    </xf>
    <xf numFmtId="0" fontId="28" fillId="0" borderId="3" xfId="13" applyFont="1" applyBorder="1" applyAlignment="1" applyProtection="1">
      <alignment horizontal="left"/>
    </xf>
    <xf numFmtId="0" fontId="30" fillId="0" borderId="0" xfId="13" applyFont="1" applyAlignment="1" applyProtection="1">
      <alignment vertical="center"/>
    </xf>
    <xf numFmtId="1" fontId="28" fillId="0" borderId="4" xfId="13" applyNumberFormat="1" applyFont="1" applyBorder="1" applyAlignment="1" applyProtection="1">
      <alignment horizontal="center" vertical="center" wrapText="1"/>
    </xf>
    <xf numFmtId="1" fontId="28" fillId="3" borderId="4" xfId="13" applyNumberFormat="1" applyFont="1" applyFill="1" applyBorder="1" applyAlignment="1" applyProtection="1">
      <alignment horizontal="center" vertical="center" wrapText="1"/>
    </xf>
    <xf numFmtId="1" fontId="27" fillId="3" borderId="4" xfId="13" applyNumberFormat="1" applyFont="1" applyFill="1" applyBorder="1" applyAlignment="1" applyProtection="1">
      <alignment horizontal="center" vertical="center"/>
    </xf>
    <xf numFmtId="0" fontId="27" fillId="0" borderId="0" xfId="13" applyFont="1" applyFill="1" applyAlignment="1" applyProtection="1"/>
    <xf numFmtId="0" fontId="23" fillId="0" borderId="0" xfId="13" applyFill="1" applyProtection="1"/>
    <xf numFmtId="1" fontId="27" fillId="0" borderId="4" xfId="13" applyNumberFormat="1" applyFont="1" applyFill="1" applyBorder="1" applyAlignment="1" applyProtection="1">
      <alignment horizontal="center"/>
    </xf>
    <xf numFmtId="1" fontId="27" fillId="3" borderId="4" xfId="13" applyNumberFormat="1" applyFont="1" applyFill="1" applyBorder="1" applyAlignment="1" applyProtection="1">
      <alignment horizontal="center"/>
    </xf>
    <xf numFmtId="0" fontId="27" fillId="0" borderId="0" xfId="13" applyFont="1" applyAlignment="1" applyProtection="1"/>
    <xf numFmtId="164" fontId="27" fillId="0" borderId="0" xfId="13" applyNumberFormat="1" applyFont="1" applyBorder="1" applyAlignment="1" applyProtection="1">
      <alignment horizontal="center"/>
    </xf>
    <xf numFmtId="0" fontId="23" fillId="0" borderId="0" xfId="13" applyAlignment="1" applyProtection="1"/>
    <xf numFmtId="0" fontId="0" fillId="0" borderId="0" xfId="13" applyFont="1" applyAlignment="1" applyProtection="1"/>
    <xf numFmtId="166" fontId="27" fillId="0" borderId="0" xfId="13" applyNumberFormat="1" applyFont="1" applyBorder="1" applyAlignment="1" applyProtection="1">
      <alignment horizontal="center"/>
    </xf>
    <xf numFmtId="0" fontId="29" fillId="4" borderId="3" xfId="13" applyFont="1" applyFill="1" applyBorder="1" applyAlignment="1" applyProtection="1">
      <alignment horizontal="center"/>
      <protection locked="0"/>
    </xf>
    <xf numFmtId="3" fontId="29" fillId="4" borderId="4" xfId="13" applyNumberFormat="1" applyFont="1" applyFill="1" applyBorder="1" applyAlignment="1" applyProtection="1">
      <alignment horizontal="center"/>
      <protection locked="0"/>
    </xf>
    <xf numFmtId="0" fontId="29" fillId="4" borderId="9" xfId="13" applyFont="1" applyFill="1" applyBorder="1" applyAlignment="1" applyProtection="1">
      <alignment horizontal="center"/>
      <protection locked="0"/>
    </xf>
    <xf numFmtId="3" fontId="29" fillId="4" borderId="9" xfId="13" applyNumberFormat="1" applyFont="1" applyFill="1" applyBorder="1" applyAlignment="1" applyProtection="1">
      <alignment horizontal="center"/>
      <protection locked="0"/>
    </xf>
    <xf numFmtId="1" fontId="29" fillId="4" borderId="9" xfId="13" applyNumberFormat="1" applyFont="1" applyFill="1" applyBorder="1" applyAlignment="1" applyProtection="1">
      <alignment horizontal="center" vertical="center"/>
      <protection locked="0"/>
    </xf>
    <xf numFmtId="0" fontId="27" fillId="0" borderId="0" xfId="13" quotePrefix="1" applyFont="1" applyProtection="1">
      <protection locked="0"/>
    </xf>
    <xf numFmtId="0" fontId="23" fillId="0" borderId="0" xfId="13" applyAlignment="1" applyProtection="1">
      <protection locked="0"/>
    </xf>
    <xf numFmtId="0" fontId="33" fillId="0" borderId="0" xfId="13" applyFont="1" applyBorder="1" applyAlignment="1" applyProtection="1">
      <alignment horizontal="center"/>
      <protection locked="0"/>
    </xf>
    <xf numFmtId="0" fontId="27" fillId="0" borderId="0" xfId="13" quotePrefix="1" applyFont="1" applyAlignment="1" applyProtection="1">
      <protection locked="0"/>
    </xf>
    <xf numFmtId="165" fontId="28" fillId="0" borderId="0" xfId="13" applyNumberFormat="1" applyFont="1" applyBorder="1" applyAlignment="1" applyProtection="1">
      <alignment horizontal="center"/>
      <protection locked="0"/>
    </xf>
    <xf numFmtId="0" fontId="23" fillId="0" borderId="0" xfId="13" applyProtection="1">
      <protection locked="0"/>
    </xf>
    <xf numFmtId="0" fontId="23" fillId="0" borderId="0" xfId="13" applyAlignment="1" applyProtection="1">
      <alignment horizontal="center"/>
      <protection locked="0"/>
    </xf>
    <xf numFmtId="3" fontId="23" fillId="0" borderId="0" xfId="13" applyNumberFormat="1" applyProtection="1"/>
    <xf numFmtId="0" fontId="23" fillId="0" borderId="11" xfId="13" applyBorder="1" applyAlignment="1" applyProtection="1">
      <alignment vertical="top"/>
    </xf>
    <xf numFmtId="3" fontId="23" fillId="0" borderId="0" xfId="13" applyNumberFormat="1" applyAlignment="1" applyProtection="1">
      <alignment vertical="top"/>
    </xf>
    <xf numFmtId="3" fontId="27" fillId="0" borderId="0" xfId="13" applyNumberFormat="1" applyFont="1" applyProtection="1"/>
    <xf numFmtId="0" fontId="27" fillId="0" borderId="0" xfId="13" applyFont="1" applyBorder="1" applyAlignment="1" applyProtection="1">
      <alignment vertical="top"/>
    </xf>
    <xf numFmtId="3" fontId="27" fillId="0" borderId="0" xfId="13" applyNumberFormat="1" applyFont="1" applyBorder="1" applyAlignment="1" applyProtection="1">
      <alignment vertical="top"/>
    </xf>
    <xf numFmtId="3" fontId="27" fillId="3" borderId="4" xfId="13" applyNumberFormat="1" applyFont="1" applyFill="1" applyBorder="1" applyAlignment="1" applyProtection="1">
      <alignment horizontal="center" vertical="center"/>
    </xf>
    <xf numFmtId="3" fontId="27" fillId="3" borderId="4" xfId="13" applyNumberFormat="1" applyFont="1" applyFill="1" applyBorder="1" applyAlignment="1" applyProtection="1">
      <alignment horizontal="center"/>
    </xf>
    <xf numFmtId="3" fontId="29" fillId="4" borderId="9" xfId="13" applyNumberFormat="1" applyFont="1" applyFill="1" applyBorder="1" applyAlignment="1" applyProtection="1">
      <alignment horizontal="center" vertical="center"/>
      <protection locked="0"/>
    </xf>
    <xf numFmtId="3" fontId="33" fillId="0" borderId="0" xfId="13" applyNumberFormat="1" applyFont="1" applyBorder="1" applyAlignment="1" applyProtection="1">
      <alignment horizontal="center"/>
      <protection locked="0"/>
    </xf>
    <xf numFmtId="3" fontId="28" fillId="0" borderId="0" xfId="13" applyNumberFormat="1" applyFont="1" applyBorder="1" applyAlignment="1" applyProtection="1">
      <alignment horizontal="center"/>
      <protection locked="0"/>
    </xf>
    <xf numFmtId="3" fontId="23" fillId="0" borderId="0" xfId="13" applyNumberFormat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Protection="1"/>
    <xf numFmtId="0" fontId="7" fillId="0" borderId="0" xfId="0" applyFont="1" applyBorder="1" applyAlignment="1" applyProtection="1">
      <alignment horizontal="left" vertical="center" wrapText="1"/>
    </xf>
    <xf numFmtId="4" fontId="8" fillId="0" borderId="4" xfId="0" applyNumberFormat="1" applyFont="1" applyFill="1" applyBorder="1" applyAlignment="1" applyProtection="1">
      <alignment horizontal="center" vertical="center"/>
    </xf>
    <xf numFmtId="0" fontId="27" fillId="0" borderId="0" xfId="13" applyFont="1" applyAlignment="1" applyProtection="1">
      <alignment horizontal="left" vertical="center" wrapText="1"/>
    </xf>
    <xf numFmtId="0" fontId="27" fillId="0" borderId="0" xfId="13" applyFont="1" applyAlignment="1" applyProtection="1">
      <alignment horizontal="left" vertical="center"/>
    </xf>
    <xf numFmtId="0" fontId="27" fillId="0" borderId="1" xfId="13" applyFont="1" applyBorder="1" applyAlignment="1" applyProtection="1">
      <alignment horizontal="center" vertical="center"/>
    </xf>
    <xf numFmtId="0" fontId="27" fillId="0" borderId="3" xfId="13" applyFont="1" applyBorder="1" applyAlignment="1" applyProtection="1">
      <alignment horizontal="center" vertical="center"/>
    </xf>
    <xf numFmtId="0" fontId="28" fillId="0" borderId="1" xfId="13" applyFont="1" applyBorder="1" applyAlignment="1" applyProtection="1">
      <alignment horizontal="left"/>
    </xf>
    <xf numFmtId="0" fontId="28" fillId="0" borderId="3" xfId="13" applyFont="1" applyBorder="1" applyAlignment="1" applyProtection="1">
      <alignment horizontal="left"/>
    </xf>
    <xf numFmtId="0" fontId="31" fillId="0" borderId="0" xfId="13" applyFont="1" applyAlignment="1" applyProtection="1">
      <alignment horizontal="left" wrapText="1"/>
    </xf>
    <xf numFmtId="0" fontId="24" fillId="0" borderId="0" xfId="13" applyFont="1" applyAlignment="1" applyProtection="1">
      <alignment horizontal="left" wrapText="1"/>
      <protection locked="0"/>
    </xf>
    <xf numFmtId="0" fontId="15" fillId="0" borderId="0" xfId="13" applyFont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3" fontId="13" fillId="0" borderId="4" xfId="1" applyNumberFormat="1" applyFont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4" fillId="0" borderId="0" xfId="6" applyFont="1" applyAlignment="1">
      <alignment horizontal="left" wrapText="1"/>
    </xf>
    <xf numFmtId="0" fontId="9" fillId="0" borderId="0" xfId="6" applyFont="1" applyBorder="1" applyAlignment="1">
      <alignment horizontal="center" vertical="center"/>
    </xf>
  </cellXfs>
  <cellStyles count="14">
    <cellStyle name="Standard" xfId="0" builtinId="0"/>
    <cellStyle name="Standard 10" xfId="2"/>
    <cellStyle name="Standard 11" xfId="3"/>
    <cellStyle name="Standard 12" xfId="4"/>
    <cellStyle name="Standard 13" xfId="5"/>
    <cellStyle name="Standard 2" xfId="1"/>
    <cellStyle name="Standard 2 2" xfId="6"/>
    <cellStyle name="Standard 2 3" xfId="13"/>
    <cellStyle name="Standard 4" xfId="7"/>
    <cellStyle name="Standard 5" xfId="8"/>
    <cellStyle name="Standard 6" xfId="9"/>
    <cellStyle name="Standard 7" xfId="10"/>
    <cellStyle name="Standard 8" xfId="11"/>
    <cellStyle name="Standard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76</xdr:row>
          <xdr:rowOff>171450</xdr:rowOff>
        </xdr:from>
        <xdr:to>
          <xdr:col>4</xdr:col>
          <xdr:colOff>1085850</xdr:colOff>
          <xdr:row>78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78</xdr:row>
          <xdr:rowOff>190500</xdr:rowOff>
        </xdr:from>
        <xdr:to>
          <xdr:col>4</xdr:col>
          <xdr:colOff>1085850</xdr:colOff>
          <xdr:row>79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77</xdr:row>
          <xdr:rowOff>200025</xdr:rowOff>
        </xdr:from>
        <xdr:to>
          <xdr:col>4</xdr:col>
          <xdr:colOff>1085850</xdr:colOff>
          <xdr:row>79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80</xdr:row>
          <xdr:rowOff>0</xdr:rowOff>
        </xdr:from>
        <xdr:to>
          <xdr:col>4</xdr:col>
          <xdr:colOff>1085850</xdr:colOff>
          <xdr:row>81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485775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76</xdr:row>
          <xdr:rowOff>171450</xdr:rowOff>
        </xdr:from>
        <xdr:to>
          <xdr:col>4</xdr:col>
          <xdr:colOff>1085850</xdr:colOff>
          <xdr:row>78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78</xdr:row>
          <xdr:rowOff>190500</xdr:rowOff>
        </xdr:from>
        <xdr:to>
          <xdr:col>4</xdr:col>
          <xdr:colOff>1085850</xdr:colOff>
          <xdr:row>79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77</xdr:row>
          <xdr:rowOff>200025</xdr:rowOff>
        </xdr:from>
        <xdr:to>
          <xdr:col>4</xdr:col>
          <xdr:colOff>1085850</xdr:colOff>
          <xdr:row>79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80</xdr:row>
          <xdr:rowOff>0</xdr:rowOff>
        </xdr:from>
        <xdr:to>
          <xdr:col>4</xdr:col>
          <xdr:colOff>1085850</xdr:colOff>
          <xdr:row>81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485775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514350</xdr:colOff>
      <xdr:row>0</xdr:row>
      <xdr:rowOff>1107730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86850" cy="1107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838200</xdr:colOff>
      <xdr:row>0</xdr:row>
      <xdr:rowOff>1104900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9840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217898</xdr:colOff>
      <xdr:row>0</xdr:row>
      <xdr:rowOff>487722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99323" cy="4877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Erhebung%20Auslastung_Ausnutzung%20aktuell%20zur%20&#220;bersetzung%20(2)_F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egung"/>
      <sheetName val="Auslastungsnachweis aktuell"/>
      <sheetName val="Auslastungsnachweis neu"/>
      <sheetName val="D 3 J Tabelle"/>
      <sheetName val="Raumprogramm aktuell"/>
      <sheetName val="Raumprogramm neu"/>
      <sheetName val="Korrekturfaktor FB"/>
    </sheetNames>
    <sheetDataSet>
      <sheetData sheetId="0" refreshError="1"/>
      <sheetData sheetId="1" refreshError="1"/>
      <sheetData sheetId="2" refreshError="1">
        <row r="9">
          <cell r="C9">
            <v>150</v>
          </cell>
        </row>
        <row r="77">
          <cell r="F77">
            <v>84.444444444444429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showGridLines="0" tabSelected="1" zoomScaleNormal="100" workbookViewId="0">
      <selection activeCell="A2" sqref="A2:F2"/>
    </sheetView>
  </sheetViews>
  <sheetFormatPr baseColWidth="10" defaultRowHeight="12.75" x14ac:dyDescent="0.2"/>
  <cols>
    <col min="1" max="1" width="11.42578125" style="10"/>
    <col min="2" max="2" width="21" style="10" customWidth="1"/>
    <col min="3" max="3" width="22" style="10" customWidth="1"/>
    <col min="4" max="4" width="18.85546875" style="10" customWidth="1"/>
    <col min="5" max="5" width="25" style="10" customWidth="1"/>
    <col min="6" max="6" width="16" style="10" customWidth="1"/>
    <col min="7" max="257" width="11.42578125" style="10"/>
    <col min="258" max="258" width="21" style="10" customWidth="1"/>
    <col min="259" max="259" width="22" style="10" customWidth="1"/>
    <col min="260" max="260" width="18.85546875" style="10" customWidth="1"/>
    <col min="261" max="261" width="25" style="10" customWidth="1"/>
    <col min="262" max="262" width="16" style="10" customWidth="1"/>
    <col min="263" max="513" width="11.42578125" style="10"/>
    <col min="514" max="514" width="21" style="10" customWidth="1"/>
    <col min="515" max="515" width="22" style="10" customWidth="1"/>
    <col min="516" max="516" width="18.85546875" style="10" customWidth="1"/>
    <col min="517" max="517" width="25" style="10" customWidth="1"/>
    <col min="518" max="518" width="16" style="10" customWidth="1"/>
    <col min="519" max="769" width="11.42578125" style="10"/>
    <col min="770" max="770" width="21" style="10" customWidth="1"/>
    <col min="771" max="771" width="22" style="10" customWidth="1"/>
    <col min="772" max="772" width="18.85546875" style="10" customWidth="1"/>
    <col min="773" max="773" width="25" style="10" customWidth="1"/>
    <col min="774" max="774" width="16" style="10" customWidth="1"/>
    <col min="775" max="1025" width="11.42578125" style="10"/>
    <col min="1026" max="1026" width="21" style="10" customWidth="1"/>
    <col min="1027" max="1027" width="22" style="10" customWidth="1"/>
    <col min="1028" max="1028" width="18.85546875" style="10" customWidth="1"/>
    <col min="1029" max="1029" width="25" style="10" customWidth="1"/>
    <col min="1030" max="1030" width="16" style="10" customWidth="1"/>
    <col min="1031" max="1281" width="11.42578125" style="10"/>
    <col min="1282" max="1282" width="21" style="10" customWidth="1"/>
    <col min="1283" max="1283" width="22" style="10" customWidth="1"/>
    <col min="1284" max="1284" width="18.85546875" style="10" customWidth="1"/>
    <col min="1285" max="1285" width="25" style="10" customWidth="1"/>
    <col min="1286" max="1286" width="16" style="10" customWidth="1"/>
    <col min="1287" max="1537" width="11.42578125" style="10"/>
    <col min="1538" max="1538" width="21" style="10" customWidth="1"/>
    <col min="1539" max="1539" width="22" style="10" customWidth="1"/>
    <col min="1540" max="1540" width="18.85546875" style="10" customWidth="1"/>
    <col min="1541" max="1541" width="25" style="10" customWidth="1"/>
    <col min="1542" max="1542" width="16" style="10" customWidth="1"/>
    <col min="1543" max="1793" width="11.42578125" style="10"/>
    <col min="1794" max="1794" width="21" style="10" customWidth="1"/>
    <col min="1795" max="1795" width="22" style="10" customWidth="1"/>
    <col min="1796" max="1796" width="18.85546875" style="10" customWidth="1"/>
    <col min="1797" max="1797" width="25" style="10" customWidth="1"/>
    <col min="1798" max="1798" width="16" style="10" customWidth="1"/>
    <col min="1799" max="2049" width="11.42578125" style="10"/>
    <col min="2050" max="2050" width="21" style="10" customWidth="1"/>
    <col min="2051" max="2051" width="22" style="10" customWidth="1"/>
    <col min="2052" max="2052" width="18.85546875" style="10" customWidth="1"/>
    <col min="2053" max="2053" width="25" style="10" customWidth="1"/>
    <col min="2054" max="2054" width="16" style="10" customWidth="1"/>
    <col min="2055" max="2305" width="11.42578125" style="10"/>
    <col min="2306" max="2306" width="21" style="10" customWidth="1"/>
    <col min="2307" max="2307" width="22" style="10" customWidth="1"/>
    <col min="2308" max="2308" width="18.85546875" style="10" customWidth="1"/>
    <col min="2309" max="2309" width="25" style="10" customWidth="1"/>
    <col min="2310" max="2310" width="16" style="10" customWidth="1"/>
    <col min="2311" max="2561" width="11.42578125" style="10"/>
    <col min="2562" max="2562" width="21" style="10" customWidth="1"/>
    <col min="2563" max="2563" width="22" style="10" customWidth="1"/>
    <col min="2564" max="2564" width="18.85546875" style="10" customWidth="1"/>
    <col min="2565" max="2565" width="25" style="10" customWidth="1"/>
    <col min="2566" max="2566" width="16" style="10" customWidth="1"/>
    <col min="2567" max="2817" width="11.42578125" style="10"/>
    <col min="2818" max="2818" width="21" style="10" customWidth="1"/>
    <col min="2819" max="2819" width="22" style="10" customWidth="1"/>
    <col min="2820" max="2820" width="18.85546875" style="10" customWidth="1"/>
    <col min="2821" max="2821" width="25" style="10" customWidth="1"/>
    <col min="2822" max="2822" width="16" style="10" customWidth="1"/>
    <col min="2823" max="3073" width="11.42578125" style="10"/>
    <col min="3074" max="3074" width="21" style="10" customWidth="1"/>
    <col min="3075" max="3075" width="22" style="10" customWidth="1"/>
    <col min="3076" max="3076" width="18.85546875" style="10" customWidth="1"/>
    <col min="3077" max="3077" width="25" style="10" customWidth="1"/>
    <col min="3078" max="3078" width="16" style="10" customWidth="1"/>
    <col min="3079" max="3329" width="11.42578125" style="10"/>
    <col min="3330" max="3330" width="21" style="10" customWidth="1"/>
    <col min="3331" max="3331" width="22" style="10" customWidth="1"/>
    <col min="3332" max="3332" width="18.85546875" style="10" customWidth="1"/>
    <col min="3333" max="3333" width="25" style="10" customWidth="1"/>
    <col min="3334" max="3334" width="16" style="10" customWidth="1"/>
    <col min="3335" max="3585" width="11.42578125" style="10"/>
    <col min="3586" max="3586" width="21" style="10" customWidth="1"/>
    <col min="3587" max="3587" width="22" style="10" customWidth="1"/>
    <col min="3588" max="3588" width="18.85546875" style="10" customWidth="1"/>
    <col min="3589" max="3589" width="25" style="10" customWidth="1"/>
    <col min="3590" max="3590" width="16" style="10" customWidth="1"/>
    <col min="3591" max="3841" width="11.42578125" style="10"/>
    <col min="3842" max="3842" width="21" style="10" customWidth="1"/>
    <col min="3843" max="3843" width="22" style="10" customWidth="1"/>
    <col min="3844" max="3844" width="18.85546875" style="10" customWidth="1"/>
    <col min="3845" max="3845" width="25" style="10" customWidth="1"/>
    <col min="3846" max="3846" width="16" style="10" customWidth="1"/>
    <col min="3847" max="4097" width="11.42578125" style="10"/>
    <col min="4098" max="4098" width="21" style="10" customWidth="1"/>
    <col min="4099" max="4099" width="22" style="10" customWidth="1"/>
    <col min="4100" max="4100" width="18.85546875" style="10" customWidth="1"/>
    <col min="4101" max="4101" width="25" style="10" customWidth="1"/>
    <col min="4102" max="4102" width="16" style="10" customWidth="1"/>
    <col min="4103" max="4353" width="11.42578125" style="10"/>
    <col min="4354" max="4354" width="21" style="10" customWidth="1"/>
    <col min="4355" max="4355" width="22" style="10" customWidth="1"/>
    <col min="4356" max="4356" width="18.85546875" style="10" customWidth="1"/>
    <col min="4357" max="4357" width="25" style="10" customWidth="1"/>
    <col min="4358" max="4358" width="16" style="10" customWidth="1"/>
    <col min="4359" max="4609" width="11.42578125" style="10"/>
    <col min="4610" max="4610" width="21" style="10" customWidth="1"/>
    <col min="4611" max="4611" width="22" style="10" customWidth="1"/>
    <col min="4612" max="4612" width="18.85546875" style="10" customWidth="1"/>
    <col min="4613" max="4613" width="25" style="10" customWidth="1"/>
    <col min="4614" max="4614" width="16" style="10" customWidth="1"/>
    <col min="4615" max="4865" width="11.42578125" style="10"/>
    <col min="4866" max="4866" width="21" style="10" customWidth="1"/>
    <col min="4867" max="4867" width="22" style="10" customWidth="1"/>
    <col min="4868" max="4868" width="18.85546875" style="10" customWidth="1"/>
    <col min="4869" max="4869" width="25" style="10" customWidth="1"/>
    <col min="4870" max="4870" width="16" style="10" customWidth="1"/>
    <col min="4871" max="5121" width="11.42578125" style="10"/>
    <col min="5122" max="5122" width="21" style="10" customWidth="1"/>
    <col min="5123" max="5123" width="22" style="10" customWidth="1"/>
    <col min="5124" max="5124" width="18.85546875" style="10" customWidth="1"/>
    <col min="5125" max="5125" width="25" style="10" customWidth="1"/>
    <col min="5126" max="5126" width="16" style="10" customWidth="1"/>
    <col min="5127" max="5377" width="11.42578125" style="10"/>
    <col min="5378" max="5378" width="21" style="10" customWidth="1"/>
    <col min="5379" max="5379" width="22" style="10" customWidth="1"/>
    <col min="5380" max="5380" width="18.85546875" style="10" customWidth="1"/>
    <col min="5381" max="5381" width="25" style="10" customWidth="1"/>
    <col min="5382" max="5382" width="16" style="10" customWidth="1"/>
    <col min="5383" max="5633" width="11.42578125" style="10"/>
    <col min="5634" max="5634" width="21" style="10" customWidth="1"/>
    <col min="5635" max="5635" width="22" style="10" customWidth="1"/>
    <col min="5636" max="5636" width="18.85546875" style="10" customWidth="1"/>
    <col min="5637" max="5637" width="25" style="10" customWidth="1"/>
    <col min="5638" max="5638" width="16" style="10" customWidth="1"/>
    <col min="5639" max="5889" width="11.42578125" style="10"/>
    <col min="5890" max="5890" width="21" style="10" customWidth="1"/>
    <col min="5891" max="5891" width="22" style="10" customWidth="1"/>
    <col min="5892" max="5892" width="18.85546875" style="10" customWidth="1"/>
    <col min="5893" max="5893" width="25" style="10" customWidth="1"/>
    <col min="5894" max="5894" width="16" style="10" customWidth="1"/>
    <col min="5895" max="6145" width="11.42578125" style="10"/>
    <col min="6146" max="6146" width="21" style="10" customWidth="1"/>
    <col min="6147" max="6147" width="22" style="10" customWidth="1"/>
    <col min="6148" max="6148" width="18.85546875" style="10" customWidth="1"/>
    <col min="6149" max="6149" width="25" style="10" customWidth="1"/>
    <col min="6150" max="6150" width="16" style="10" customWidth="1"/>
    <col min="6151" max="6401" width="11.42578125" style="10"/>
    <col min="6402" max="6402" width="21" style="10" customWidth="1"/>
    <col min="6403" max="6403" width="22" style="10" customWidth="1"/>
    <col min="6404" max="6404" width="18.85546875" style="10" customWidth="1"/>
    <col min="6405" max="6405" width="25" style="10" customWidth="1"/>
    <col min="6406" max="6406" width="16" style="10" customWidth="1"/>
    <col min="6407" max="6657" width="11.42578125" style="10"/>
    <col min="6658" max="6658" width="21" style="10" customWidth="1"/>
    <col min="6659" max="6659" width="22" style="10" customWidth="1"/>
    <col min="6660" max="6660" width="18.85546875" style="10" customWidth="1"/>
    <col min="6661" max="6661" width="25" style="10" customWidth="1"/>
    <col min="6662" max="6662" width="16" style="10" customWidth="1"/>
    <col min="6663" max="6913" width="11.42578125" style="10"/>
    <col min="6914" max="6914" width="21" style="10" customWidth="1"/>
    <col min="6915" max="6915" width="22" style="10" customWidth="1"/>
    <col min="6916" max="6916" width="18.85546875" style="10" customWidth="1"/>
    <col min="6917" max="6917" width="25" style="10" customWidth="1"/>
    <col min="6918" max="6918" width="16" style="10" customWidth="1"/>
    <col min="6919" max="7169" width="11.42578125" style="10"/>
    <col min="7170" max="7170" width="21" style="10" customWidth="1"/>
    <col min="7171" max="7171" width="22" style="10" customWidth="1"/>
    <col min="7172" max="7172" width="18.85546875" style="10" customWidth="1"/>
    <col min="7173" max="7173" width="25" style="10" customWidth="1"/>
    <col min="7174" max="7174" width="16" style="10" customWidth="1"/>
    <col min="7175" max="7425" width="11.42578125" style="10"/>
    <col min="7426" max="7426" width="21" style="10" customWidth="1"/>
    <col min="7427" max="7427" width="22" style="10" customWidth="1"/>
    <col min="7428" max="7428" width="18.85546875" style="10" customWidth="1"/>
    <col min="7429" max="7429" width="25" style="10" customWidth="1"/>
    <col min="7430" max="7430" width="16" style="10" customWidth="1"/>
    <col min="7431" max="7681" width="11.42578125" style="10"/>
    <col min="7682" max="7682" width="21" style="10" customWidth="1"/>
    <col min="7683" max="7683" width="22" style="10" customWidth="1"/>
    <col min="7684" max="7684" width="18.85546875" style="10" customWidth="1"/>
    <col min="7685" max="7685" width="25" style="10" customWidth="1"/>
    <col min="7686" max="7686" width="16" style="10" customWidth="1"/>
    <col min="7687" max="7937" width="11.42578125" style="10"/>
    <col min="7938" max="7938" width="21" style="10" customWidth="1"/>
    <col min="7939" max="7939" width="22" style="10" customWidth="1"/>
    <col min="7940" max="7940" width="18.85546875" style="10" customWidth="1"/>
    <col min="7941" max="7941" width="25" style="10" customWidth="1"/>
    <col min="7942" max="7942" width="16" style="10" customWidth="1"/>
    <col min="7943" max="8193" width="11.42578125" style="10"/>
    <col min="8194" max="8194" width="21" style="10" customWidth="1"/>
    <col min="8195" max="8195" width="22" style="10" customWidth="1"/>
    <col min="8196" max="8196" width="18.85546875" style="10" customWidth="1"/>
    <col min="8197" max="8197" width="25" style="10" customWidth="1"/>
    <col min="8198" max="8198" width="16" style="10" customWidth="1"/>
    <col min="8199" max="8449" width="11.42578125" style="10"/>
    <col min="8450" max="8450" width="21" style="10" customWidth="1"/>
    <col min="8451" max="8451" width="22" style="10" customWidth="1"/>
    <col min="8452" max="8452" width="18.85546875" style="10" customWidth="1"/>
    <col min="8453" max="8453" width="25" style="10" customWidth="1"/>
    <col min="8454" max="8454" width="16" style="10" customWidth="1"/>
    <col min="8455" max="8705" width="11.42578125" style="10"/>
    <col min="8706" max="8706" width="21" style="10" customWidth="1"/>
    <col min="8707" max="8707" width="22" style="10" customWidth="1"/>
    <col min="8708" max="8708" width="18.85546875" style="10" customWidth="1"/>
    <col min="8709" max="8709" width="25" style="10" customWidth="1"/>
    <col min="8710" max="8710" width="16" style="10" customWidth="1"/>
    <col min="8711" max="8961" width="11.42578125" style="10"/>
    <col min="8962" max="8962" width="21" style="10" customWidth="1"/>
    <col min="8963" max="8963" width="22" style="10" customWidth="1"/>
    <col min="8964" max="8964" width="18.85546875" style="10" customWidth="1"/>
    <col min="8965" max="8965" width="25" style="10" customWidth="1"/>
    <col min="8966" max="8966" width="16" style="10" customWidth="1"/>
    <col min="8967" max="9217" width="11.42578125" style="10"/>
    <col min="9218" max="9218" width="21" style="10" customWidth="1"/>
    <col min="9219" max="9219" width="22" style="10" customWidth="1"/>
    <col min="9220" max="9220" width="18.85546875" style="10" customWidth="1"/>
    <col min="9221" max="9221" width="25" style="10" customWidth="1"/>
    <col min="9222" max="9222" width="16" style="10" customWidth="1"/>
    <col min="9223" max="9473" width="11.42578125" style="10"/>
    <col min="9474" max="9474" width="21" style="10" customWidth="1"/>
    <col min="9475" max="9475" width="22" style="10" customWidth="1"/>
    <col min="9476" max="9476" width="18.85546875" style="10" customWidth="1"/>
    <col min="9477" max="9477" width="25" style="10" customWidth="1"/>
    <col min="9478" max="9478" width="16" style="10" customWidth="1"/>
    <col min="9479" max="9729" width="11.42578125" style="10"/>
    <col min="9730" max="9730" width="21" style="10" customWidth="1"/>
    <col min="9731" max="9731" width="22" style="10" customWidth="1"/>
    <col min="9732" max="9732" width="18.85546875" style="10" customWidth="1"/>
    <col min="9733" max="9733" width="25" style="10" customWidth="1"/>
    <col min="9734" max="9734" width="16" style="10" customWidth="1"/>
    <col min="9735" max="9985" width="11.42578125" style="10"/>
    <col min="9986" max="9986" width="21" style="10" customWidth="1"/>
    <col min="9987" max="9987" width="22" style="10" customWidth="1"/>
    <col min="9988" max="9988" width="18.85546875" style="10" customWidth="1"/>
    <col min="9989" max="9989" width="25" style="10" customWidth="1"/>
    <col min="9990" max="9990" width="16" style="10" customWidth="1"/>
    <col min="9991" max="10241" width="11.42578125" style="10"/>
    <col min="10242" max="10242" width="21" style="10" customWidth="1"/>
    <col min="10243" max="10243" width="22" style="10" customWidth="1"/>
    <col min="10244" max="10244" width="18.85546875" style="10" customWidth="1"/>
    <col min="10245" max="10245" width="25" style="10" customWidth="1"/>
    <col min="10246" max="10246" width="16" style="10" customWidth="1"/>
    <col min="10247" max="10497" width="11.42578125" style="10"/>
    <col min="10498" max="10498" width="21" style="10" customWidth="1"/>
    <col min="10499" max="10499" width="22" style="10" customWidth="1"/>
    <col min="10500" max="10500" width="18.85546875" style="10" customWidth="1"/>
    <col min="10501" max="10501" width="25" style="10" customWidth="1"/>
    <col min="10502" max="10502" width="16" style="10" customWidth="1"/>
    <col min="10503" max="10753" width="11.42578125" style="10"/>
    <col min="10754" max="10754" width="21" style="10" customWidth="1"/>
    <col min="10755" max="10755" width="22" style="10" customWidth="1"/>
    <col min="10756" max="10756" width="18.85546875" style="10" customWidth="1"/>
    <col min="10757" max="10757" width="25" style="10" customWidth="1"/>
    <col min="10758" max="10758" width="16" style="10" customWidth="1"/>
    <col min="10759" max="11009" width="11.42578125" style="10"/>
    <col min="11010" max="11010" width="21" style="10" customWidth="1"/>
    <col min="11011" max="11011" width="22" style="10" customWidth="1"/>
    <col min="11012" max="11012" width="18.85546875" style="10" customWidth="1"/>
    <col min="11013" max="11013" width="25" style="10" customWidth="1"/>
    <col min="11014" max="11014" width="16" style="10" customWidth="1"/>
    <col min="11015" max="11265" width="11.42578125" style="10"/>
    <col min="11266" max="11266" width="21" style="10" customWidth="1"/>
    <col min="11267" max="11267" width="22" style="10" customWidth="1"/>
    <col min="11268" max="11268" width="18.85546875" style="10" customWidth="1"/>
    <col min="11269" max="11269" width="25" style="10" customWidth="1"/>
    <col min="11270" max="11270" width="16" style="10" customWidth="1"/>
    <col min="11271" max="11521" width="11.42578125" style="10"/>
    <col min="11522" max="11522" width="21" style="10" customWidth="1"/>
    <col min="11523" max="11523" width="22" style="10" customWidth="1"/>
    <col min="11524" max="11524" width="18.85546875" style="10" customWidth="1"/>
    <col min="11525" max="11525" width="25" style="10" customWidth="1"/>
    <col min="11526" max="11526" width="16" style="10" customWidth="1"/>
    <col min="11527" max="11777" width="11.42578125" style="10"/>
    <col min="11778" max="11778" width="21" style="10" customWidth="1"/>
    <col min="11779" max="11779" width="22" style="10" customWidth="1"/>
    <col min="11780" max="11780" width="18.85546875" style="10" customWidth="1"/>
    <col min="11781" max="11781" width="25" style="10" customWidth="1"/>
    <col min="11782" max="11782" width="16" style="10" customWidth="1"/>
    <col min="11783" max="12033" width="11.42578125" style="10"/>
    <col min="12034" max="12034" width="21" style="10" customWidth="1"/>
    <col min="12035" max="12035" width="22" style="10" customWidth="1"/>
    <col min="12036" max="12036" width="18.85546875" style="10" customWidth="1"/>
    <col min="12037" max="12037" width="25" style="10" customWidth="1"/>
    <col min="12038" max="12038" width="16" style="10" customWidth="1"/>
    <col min="12039" max="12289" width="11.42578125" style="10"/>
    <col min="12290" max="12290" width="21" style="10" customWidth="1"/>
    <col min="12291" max="12291" width="22" style="10" customWidth="1"/>
    <col min="12292" max="12292" width="18.85546875" style="10" customWidth="1"/>
    <col min="12293" max="12293" width="25" style="10" customWidth="1"/>
    <col min="12294" max="12294" width="16" style="10" customWidth="1"/>
    <col min="12295" max="12545" width="11.42578125" style="10"/>
    <col min="12546" max="12546" width="21" style="10" customWidth="1"/>
    <col min="12547" max="12547" width="22" style="10" customWidth="1"/>
    <col min="12548" max="12548" width="18.85546875" style="10" customWidth="1"/>
    <col min="12549" max="12549" width="25" style="10" customWidth="1"/>
    <col min="12550" max="12550" width="16" style="10" customWidth="1"/>
    <col min="12551" max="12801" width="11.42578125" style="10"/>
    <col min="12802" max="12802" width="21" style="10" customWidth="1"/>
    <col min="12803" max="12803" width="22" style="10" customWidth="1"/>
    <col min="12804" max="12804" width="18.85546875" style="10" customWidth="1"/>
    <col min="12805" max="12805" width="25" style="10" customWidth="1"/>
    <col min="12806" max="12806" width="16" style="10" customWidth="1"/>
    <col min="12807" max="13057" width="11.42578125" style="10"/>
    <col min="13058" max="13058" width="21" style="10" customWidth="1"/>
    <col min="13059" max="13059" width="22" style="10" customWidth="1"/>
    <col min="13060" max="13060" width="18.85546875" style="10" customWidth="1"/>
    <col min="13061" max="13061" width="25" style="10" customWidth="1"/>
    <col min="13062" max="13062" width="16" style="10" customWidth="1"/>
    <col min="13063" max="13313" width="11.42578125" style="10"/>
    <col min="13314" max="13314" width="21" style="10" customWidth="1"/>
    <col min="13315" max="13315" width="22" style="10" customWidth="1"/>
    <col min="13316" max="13316" width="18.85546875" style="10" customWidth="1"/>
    <col min="13317" max="13317" width="25" style="10" customWidth="1"/>
    <col min="13318" max="13318" width="16" style="10" customWidth="1"/>
    <col min="13319" max="13569" width="11.42578125" style="10"/>
    <col min="13570" max="13570" width="21" style="10" customWidth="1"/>
    <col min="13571" max="13571" width="22" style="10" customWidth="1"/>
    <col min="13572" max="13572" width="18.85546875" style="10" customWidth="1"/>
    <col min="13573" max="13573" width="25" style="10" customWidth="1"/>
    <col min="13574" max="13574" width="16" style="10" customWidth="1"/>
    <col min="13575" max="13825" width="11.42578125" style="10"/>
    <col min="13826" max="13826" width="21" style="10" customWidth="1"/>
    <col min="13827" max="13827" width="22" style="10" customWidth="1"/>
    <col min="13828" max="13828" width="18.85546875" style="10" customWidth="1"/>
    <col min="13829" max="13829" width="25" style="10" customWidth="1"/>
    <col min="13830" max="13830" width="16" style="10" customWidth="1"/>
    <col min="13831" max="14081" width="11.42578125" style="10"/>
    <col min="14082" max="14082" width="21" style="10" customWidth="1"/>
    <col min="14083" max="14083" width="22" style="10" customWidth="1"/>
    <col min="14084" max="14084" width="18.85546875" style="10" customWidth="1"/>
    <col min="14085" max="14085" width="25" style="10" customWidth="1"/>
    <col min="14086" max="14086" width="16" style="10" customWidth="1"/>
    <col min="14087" max="14337" width="11.42578125" style="10"/>
    <col min="14338" max="14338" width="21" style="10" customWidth="1"/>
    <col min="14339" max="14339" width="22" style="10" customWidth="1"/>
    <col min="14340" max="14340" width="18.85546875" style="10" customWidth="1"/>
    <col min="14341" max="14341" width="25" style="10" customWidth="1"/>
    <col min="14342" max="14342" width="16" style="10" customWidth="1"/>
    <col min="14343" max="14593" width="11.42578125" style="10"/>
    <col min="14594" max="14594" width="21" style="10" customWidth="1"/>
    <col min="14595" max="14595" width="22" style="10" customWidth="1"/>
    <col min="14596" max="14596" width="18.85546875" style="10" customWidth="1"/>
    <col min="14597" max="14597" width="25" style="10" customWidth="1"/>
    <col min="14598" max="14598" width="16" style="10" customWidth="1"/>
    <col min="14599" max="14849" width="11.42578125" style="10"/>
    <col min="14850" max="14850" width="21" style="10" customWidth="1"/>
    <col min="14851" max="14851" width="22" style="10" customWidth="1"/>
    <col min="14852" max="14852" width="18.85546875" style="10" customWidth="1"/>
    <col min="14853" max="14853" width="25" style="10" customWidth="1"/>
    <col min="14854" max="14854" width="16" style="10" customWidth="1"/>
    <col min="14855" max="15105" width="11.42578125" style="10"/>
    <col min="15106" max="15106" width="21" style="10" customWidth="1"/>
    <col min="15107" max="15107" width="22" style="10" customWidth="1"/>
    <col min="15108" max="15108" width="18.85546875" style="10" customWidth="1"/>
    <col min="15109" max="15109" width="25" style="10" customWidth="1"/>
    <col min="15110" max="15110" width="16" style="10" customWidth="1"/>
    <col min="15111" max="15361" width="11.42578125" style="10"/>
    <col min="15362" max="15362" width="21" style="10" customWidth="1"/>
    <col min="15363" max="15363" width="22" style="10" customWidth="1"/>
    <col min="15364" max="15364" width="18.85546875" style="10" customWidth="1"/>
    <col min="15365" max="15365" width="25" style="10" customWidth="1"/>
    <col min="15366" max="15366" width="16" style="10" customWidth="1"/>
    <col min="15367" max="15617" width="11.42578125" style="10"/>
    <col min="15618" max="15618" width="21" style="10" customWidth="1"/>
    <col min="15619" max="15619" width="22" style="10" customWidth="1"/>
    <col min="15620" max="15620" width="18.85546875" style="10" customWidth="1"/>
    <col min="15621" max="15621" width="25" style="10" customWidth="1"/>
    <col min="15622" max="15622" width="16" style="10" customWidth="1"/>
    <col min="15623" max="15873" width="11.42578125" style="10"/>
    <col min="15874" max="15874" width="21" style="10" customWidth="1"/>
    <col min="15875" max="15875" width="22" style="10" customWidth="1"/>
    <col min="15876" max="15876" width="18.85546875" style="10" customWidth="1"/>
    <col min="15877" max="15877" width="25" style="10" customWidth="1"/>
    <col min="15878" max="15878" width="16" style="10" customWidth="1"/>
    <col min="15879" max="16129" width="11.42578125" style="10"/>
    <col min="16130" max="16130" width="21" style="10" customWidth="1"/>
    <col min="16131" max="16131" width="22" style="10" customWidth="1"/>
    <col min="16132" max="16132" width="18.85546875" style="10" customWidth="1"/>
    <col min="16133" max="16133" width="25" style="10" customWidth="1"/>
    <col min="16134" max="16134" width="16" style="10" customWidth="1"/>
    <col min="16135" max="16384" width="11.42578125" style="10"/>
  </cols>
  <sheetData>
    <row r="1" spans="1:6" ht="51.75" customHeight="1" x14ac:dyDescent="0.2">
      <c r="A1" s="96"/>
      <c r="B1" s="96"/>
      <c r="C1" s="96"/>
      <c r="D1" s="96"/>
      <c r="E1" s="96"/>
      <c r="F1" s="96"/>
    </row>
    <row r="2" spans="1:6" ht="73.5" customHeight="1" x14ac:dyDescent="0.3">
      <c r="A2" s="171" t="s">
        <v>91</v>
      </c>
      <c r="B2" s="171"/>
      <c r="C2" s="171"/>
      <c r="D2" s="171"/>
      <c r="E2" s="171"/>
      <c r="F2" s="171"/>
    </row>
    <row r="3" spans="1:6" ht="16.5" customHeight="1" x14ac:dyDescent="0.2">
      <c r="A3" s="97" t="s">
        <v>32</v>
      </c>
      <c r="B3" s="98"/>
      <c r="C3" s="98"/>
      <c r="D3" s="96"/>
      <c r="E3" s="96"/>
      <c r="F3" s="96"/>
    </row>
    <row r="4" spans="1:6" ht="22.5" customHeight="1" x14ac:dyDescent="0.2">
      <c r="A4" s="96"/>
      <c r="B4" s="96"/>
      <c r="C4" s="96"/>
      <c r="D4" s="96"/>
      <c r="E4" s="96"/>
      <c r="F4" s="96"/>
    </row>
    <row r="5" spans="1:6" s="11" customFormat="1" ht="20.25" customHeight="1" x14ac:dyDescent="0.2">
      <c r="A5" s="99" t="s">
        <v>58</v>
      </c>
      <c r="B5" s="100"/>
      <c r="C5" s="101"/>
      <c r="D5" s="102"/>
      <c r="E5" s="102"/>
      <c r="F5" s="102"/>
    </row>
    <row r="6" spans="1:6" s="12" customFormat="1" ht="45" x14ac:dyDescent="0.2">
      <c r="A6" s="166"/>
      <c r="B6" s="167"/>
      <c r="C6" s="103" t="s">
        <v>34</v>
      </c>
      <c r="D6" s="104" t="s">
        <v>35</v>
      </c>
      <c r="E6" s="105" t="s">
        <v>36</v>
      </c>
      <c r="F6" s="104" t="s">
        <v>37</v>
      </c>
    </row>
    <row r="7" spans="1:6" ht="17.25" customHeight="1" x14ac:dyDescent="0.25">
      <c r="A7" s="168" t="s">
        <v>29</v>
      </c>
      <c r="B7" s="169"/>
      <c r="C7" s="136">
        <v>70</v>
      </c>
      <c r="D7" s="137">
        <v>1750</v>
      </c>
      <c r="E7" s="106">
        <f>D7/30*'Fattore di correzione'!N7</f>
        <v>40.833333333333336</v>
      </c>
      <c r="F7" s="106">
        <f>100/E9*E7</f>
        <v>70</v>
      </c>
    </row>
    <row r="8" spans="1:6" ht="17.25" customHeight="1" x14ac:dyDescent="0.25">
      <c r="A8" s="168" t="s">
        <v>30</v>
      </c>
      <c r="B8" s="169"/>
      <c r="C8" s="138">
        <v>30</v>
      </c>
      <c r="D8" s="139">
        <v>750</v>
      </c>
      <c r="E8" s="106">
        <f>D8/30*'Fattore di correzione'!N7</f>
        <v>17.5</v>
      </c>
      <c r="F8" s="106">
        <f>100/E9*E8</f>
        <v>30</v>
      </c>
    </row>
    <row r="9" spans="1:6" ht="27" customHeight="1" x14ac:dyDescent="0.25">
      <c r="A9" s="107" t="s">
        <v>38</v>
      </c>
      <c r="B9" s="108"/>
      <c r="C9" s="109">
        <f>SUM(C7:C8)</f>
        <v>100</v>
      </c>
      <c r="D9" s="109">
        <f>SUM(D7:D8)</f>
        <v>2500</v>
      </c>
      <c r="E9" s="106">
        <f>SUM(E7:E8)</f>
        <v>58.333333333333336</v>
      </c>
      <c r="F9" s="106">
        <f>SUM(F7:F8)</f>
        <v>100</v>
      </c>
    </row>
    <row r="10" spans="1:6" ht="35.25" customHeight="1" x14ac:dyDescent="0.2">
      <c r="A10" s="110"/>
      <c r="B10" s="111"/>
      <c r="C10" s="111"/>
      <c r="D10" s="111"/>
      <c r="E10" s="112"/>
      <c r="F10" s="113"/>
    </row>
    <row r="11" spans="1:6" s="11" customFormat="1" ht="20.25" customHeight="1" x14ac:dyDescent="0.2">
      <c r="A11" s="99" t="s">
        <v>59</v>
      </c>
      <c r="B11" s="100"/>
      <c r="C11" s="101"/>
      <c r="D11" s="102"/>
      <c r="E11" s="114"/>
      <c r="F11" s="115"/>
    </row>
    <row r="12" spans="1:6" s="12" customFormat="1" ht="45" customHeight="1" x14ac:dyDescent="0.2">
      <c r="A12" s="166"/>
      <c r="B12" s="167"/>
      <c r="C12" s="103" t="s">
        <v>34</v>
      </c>
      <c r="D12" s="104" t="s">
        <v>35</v>
      </c>
      <c r="E12" s="105" t="s">
        <v>36</v>
      </c>
      <c r="F12" s="104" t="s">
        <v>37</v>
      </c>
    </row>
    <row r="13" spans="1:6" ht="17.25" customHeight="1" x14ac:dyDescent="0.25">
      <c r="A13" s="168" t="s">
        <v>29</v>
      </c>
      <c r="B13" s="169"/>
      <c r="C13" s="136">
        <v>60</v>
      </c>
      <c r="D13" s="137">
        <v>1500</v>
      </c>
      <c r="E13" s="106">
        <f>D13/30*'Fattore di correzione'!N8</f>
        <v>35</v>
      </c>
      <c r="F13" s="106">
        <f>100/E15*E13</f>
        <v>76.923076923076934</v>
      </c>
    </row>
    <row r="14" spans="1:6" ht="17.25" customHeight="1" x14ac:dyDescent="0.25">
      <c r="A14" s="168" t="s">
        <v>30</v>
      </c>
      <c r="B14" s="169"/>
      <c r="C14" s="138">
        <v>20</v>
      </c>
      <c r="D14" s="139">
        <v>450</v>
      </c>
      <c r="E14" s="106">
        <f>D14/30*'Fattore di correzione'!N8</f>
        <v>10.5</v>
      </c>
      <c r="F14" s="106">
        <f>100/E15*E14</f>
        <v>23.07692307692308</v>
      </c>
    </row>
    <row r="15" spans="1:6" ht="27" customHeight="1" x14ac:dyDescent="0.25">
      <c r="A15" s="107" t="s">
        <v>38</v>
      </c>
      <c r="B15" s="108"/>
      <c r="C15" s="109">
        <f>SUM(C13:C14)</f>
        <v>80</v>
      </c>
      <c r="D15" s="109">
        <f>SUM(D13:D14)</f>
        <v>1950</v>
      </c>
      <c r="E15" s="106">
        <f>SUM(E13:E14)</f>
        <v>45.5</v>
      </c>
      <c r="F15" s="106">
        <f>SUM(F13:F14)</f>
        <v>100.00000000000001</v>
      </c>
    </row>
    <row r="16" spans="1:6" ht="35.25" customHeight="1" x14ac:dyDescent="0.25">
      <c r="A16" s="116"/>
      <c r="B16" s="110"/>
      <c r="C16" s="117"/>
      <c r="D16" s="118"/>
      <c r="E16" s="119"/>
      <c r="F16" s="119"/>
    </row>
    <row r="17" spans="1:6" ht="20.25" customHeight="1" x14ac:dyDescent="0.2">
      <c r="A17" s="99" t="s">
        <v>60</v>
      </c>
      <c r="B17" s="100"/>
      <c r="C17" s="101"/>
      <c r="D17" s="102"/>
      <c r="E17" s="114"/>
      <c r="F17" s="115"/>
    </row>
    <row r="18" spans="1:6" ht="45" x14ac:dyDescent="0.2">
      <c r="A18" s="166"/>
      <c r="B18" s="167"/>
      <c r="C18" s="103" t="s">
        <v>34</v>
      </c>
      <c r="D18" s="104" t="s">
        <v>35</v>
      </c>
      <c r="E18" s="105" t="s">
        <v>36</v>
      </c>
      <c r="F18" s="104" t="s">
        <v>37</v>
      </c>
    </row>
    <row r="19" spans="1:6" ht="17.25" customHeight="1" x14ac:dyDescent="0.25">
      <c r="A19" s="168" t="s">
        <v>29</v>
      </c>
      <c r="B19" s="169"/>
      <c r="C19" s="136">
        <v>0</v>
      </c>
      <c r="D19" s="137">
        <v>0</v>
      </c>
      <c r="E19" s="106">
        <f>D19/30*'Fattore di correzione'!N9</f>
        <v>0</v>
      </c>
      <c r="F19" s="106" t="e">
        <f>100/E21*E19</f>
        <v>#DIV/0!</v>
      </c>
    </row>
    <row r="20" spans="1:6" ht="17.25" customHeight="1" x14ac:dyDescent="0.25">
      <c r="A20" s="168" t="s">
        <v>30</v>
      </c>
      <c r="B20" s="169"/>
      <c r="C20" s="138">
        <v>0</v>
      </c>
      <c r="D20" s="139">
        <v>0</v>
      </c>
      <c r="E20" s="106">
        <f>D20/30*'Fattore di correzione'!N9</f>
        <v>0</v>
      </c>
      <c r="F20" s="106" t="e">
        <f>100/E21*E20</f>
        <v>#DIV/0!</v>
      </c>
    </row>
    <row r="21" spans="1:6" ht="27" customHeight="1" x14ac:dyDescent="0.25">
      <c r="A21" s="107" t="s">
        <v>38</v>
      </c>
      <c r="B21" s="108"/>
      <c r="C21" s="109">
        <f>SUM(C19:C20)</f>
        <v>0</v>
      </c>
      <c r="D21" s="109">
        <f>SUM(D19:D20)</f>
        <v>0</v>
      </c>
      <c r="E21" s="106">
        <f>SUM(E19:E20)</f>
        <v>0</v>
      </c>
      <c r="F21" s="106" t="e">
        <f>SUM(F19:F20)</f>
        <v>#DIV/0!</v>
      </c>
    </row>
    <row r="22" spans="1:6" ht="35.25" customHeight="1" x14ac:dyDescent="0.2">
      <c r="A22" s="96"/>
      <c r="B22" s="96"/>
      <c r="C22" s="96"/>
      <c r="D22" s="96"/>
      <c r="E22" s="120"/>
      <c r="F22" s="120"/>
    </row>
    <row r="23" spans="1:6" s="13" customFormat="1" ht="20.25" customHeight="1" x14ac:dyDescent="0.2">
      <c r="A23" s="99" t="s">
        <v>61</v>
      </c>
      <c r="B23" s="100"/>
      <c r="C23" s="101"/>
      <c r="D23" s="102"/>
      <c r="E23" s="114"/>
      <c r="F23" s="115"/>
    </row>
    <row r="24" spans="1:6" s="13" customFormat="1" ht="45" x14ac:dyDescent="0.2">
      <c r="A24" s="166"/>
      <c r="B24" s="167"/>
      <c r="C24" s="103" t="s">
        <v>34</v>
      </c>
      <c r="D24" s="104" t="s">
        <v>35</v>
      </c>
      <c r="E24" s="105" t="s">
        <v>36</v>
      </c>
      <c r="F24" s="104" t="s">
        <v>37</v>
      </c>
    </row>
    <row r="25" spans="1:6" ht="17.25" customHeight="1" x14ac:dyDescent="0.25">
      <c r="A25" s="168" t="s">
        <v>29</v>
      </c>
      <c r="B25" s="169"/>
      <c r="C25" s="136">
        <v>0</v>
      </c>
      <c r="D25" s="137">
        <v>0</v>
      </c>
      <c r="E25" s="106">
        <f>D25/30*'Fattore di correzione'!N10</f>
        <v>0</v>
      </c>
      <c r="F25" s="106" t="e">
        <f>100/E27*E25</f>
        <v>#DIV/0!</v>
      </c>
    </row>
    <row r="26" spans="1:6" ht="17.25" customHeight="1" x14ac:dyDescent="0.25">
      <c r="A26" s="168" t="s">
        <v>30</v>
      </c>
      <c r="B26" s="169"/>
      <c r="C26" s="138">
        <v>0</v>
      </c>
      <c r="D26" s="139">
        <v>0</v>
      </c>
      <c r="E26" s="106">
        <f>D26/30*'Fattore di correzione'!N10</f>
        <v>0</v>
      </c>
      <c r="F26" s="106" t="e">
        <f>100/E27*E26</f>
        <v>#DIV/0!</v>
      </c>
    </row>
    <row r="27" spans="1:6" ht="27" customHeight="1" x14ac:dyDescent="0.25">
      <c r="A27" s="107" t="s">
        <v>38</v>
      </c>
      <c r="B27" s="108"/>
      <c r="C27" s="109">
        <f>SUM(C25:C26)</f>
        <v>0</v>
      </c>
      <c r="D27" s="109">
        <f>SUM(D25:D26)</f>
        <v>0</v>
      </c>
      <c r="E27" s="106">
        <f>SUM(E25:E26)</f>
        <v>0</v>
      </c>
      <c r="F27" s="106" t="e">
        <f>SUM(F25:F26)</f>
        <v>#DIV/0!</v>
      </c>
    </row>
    <row r="28" spans="1:6" ht="35.25" customHeight="1" x14ac:dyDescent="0.2">
      <c r="A28" s="96"/>
      <c r="B28" s="96"/>
      <c r="C28" s="96"/>
      <c r="D28" s="96"/>
      <c r="E28" s="120"/>
      <c r="F28" s="120"/>
    </row>
    <row r="29" spans="1:6" ht="20.25" customHeight="1" x14ac:dyDescent="0.2">
      <c r="A29" s="99" t="s">
        <v>62</v>
      </c>
      <c r="B29" s="100"/>
      <c r="C29" s="101"/>
      <c r="D29" s="102"/>
      <c r="E29" s="114"/>
      <c r="F29" s="115"/>
    </row>
    <row r="30" spans="1:6" ht="45" x14ac:dyDescent="0.2">
      <c r="A30" s="166"/>
      <c r="B30" s="167"/>
      <c r="C30" s="103" t="s">
        <v>34</v>
      </c>
      <c r="D30" s="104" t="s">
        <v>35</v>
      </c>
      <c r="E30" s="105" t="s">
        <v>36</v>
      </c>
      <c r="F30" s="104" t="s">
        <v>37</v>
      </c>
    </row>
    <row r="31" spans="1:6" ht="17.25" customHeight="1" x14ac:dyDescent="0.25">
      <c r="A31" s="168" t="s">
        <v>29</v>
      </c>
      <c r="B31" s="169"/>
      <c r="C31" s="136">
        <v>0</v>
      </c>
      <c r="D31" s="137">
        <v>0</v>
      </c>
      <c r="E31" s="106">
        <f>D31/30*'Fattore di correzione'!N11</f>
        <v>0</v>
      </c>
      <c r="F31" s="106" t="e">
        <f>100/E33*E31</f>
        <v>#DIV/0!</v>
      </c>
    </row>
    <row r="32" spans="1:6" ht="17.25" customHeight="1" x14ac:dyDescent="0.25">
      <c r="A32" s="168" t="s">
        <v>30</v>
      </c>
      <c r="B32" s="169"/>
      <c r="C32" s="138">
        <v>0</v>
      </c>
      <c r="D32" s="139">
        <v>0</v>
      </c>
      <c r="E32" s="106">
        <f>D32/30*'Fattore di correzione'!N11</f>
        <v>0</v>
      </c>
      <c r="F32" s="106" t="e">
        <f>100/E33*E32</f>
        <v>#DIV/0!</v>
      </c>
    </row>
    <row r="33" spans="1:6" ht="27" customHeight="1" x14ac:dyDescent="0.25">
      <c r="A33" s="107" t="s">
        <v>38</v>
      </c>
      <c r="B33" s="108"/>
      <c r="C33" s="109">
        <f>SUM(C31:C32)</f>
        <v>0</v>
      </c>
      <c r="D33" s="109">
        <f>SUM(D31:D32)</f>
        <v>0</v>
      </c>
      <c r="E33" s="106">
        <f>SUM(E31:E32)</f>
        <v>0</v>
      </c>
      <c r="F33" s="106" t="e">
        <f>SUM(F31:F32)</f>
        <v>#DIV/0!</v>
      </c>
    </row>
    <row r="34" spans="1:6" ht="35.25" customHeight="1" x14ac:dyDescent="0.2">
      <c r="A34" s="96"/>
      <c r="B34" s="96"/>
      <c r="C34" s="96"/>
      <c r="D34" s="96"/>
      <c r="E34" s="120"/>
      <c r="F34" s="120"/>
    </row>
    <row r="35" spans="1:6" ht="20.25" customHeight="1" x14ac:dyDescent="0.2">
      <c r="A35" s="99" t="s">
        <v>63</v>
      </c>
      <c r="B35" s="100"/>
      <c r="C35" s="101"/>
      <c r="D35" s="102"/>
      <c r="E35" s="114"/>
      <c r="F35" s="115"/>
    </row>
    <row r="36" spans="1:6" ht="45" x14ac:dyDescent="0.2">
      <c r="A36" s="166"/>
      <c r="B36" s="167"/>
      <c r="C36" s="103" t="s">
        <v>34</v>
      </c>
      <c r="D36" s="104" t="s">
        <v>35</v>
      </c>
      <c r="E36" s="105" t="s">
        <v>36</v>
      </c>
      <c r="F36" s="104" t="s">
        <v>37</v>
      </c>
    </row>
    <row r="37" spans="1:6" ht="17.25" customHeight="1" x14ac:dyDescent="0.25">
      <c r="A37" s="168" t="s">
        <v>29</v>
      </c>
      <c r="B37" s="169"/>
      <c r="C37" s="136">
        <v>0</v>
      </c>
      <c r="D37" s="137">
        <v>0</v>
      </c>
      <c r="E37" s="106">
        <f>D37/30*'Fattore di correzione'!N12</f>
        <v>0</v>
      </c>
      <c r="F37" s="106" t="e">
        <f>100/E39*E37</f>
        <v>#DIV/0!</v>
      </c>
    </row>
    <row r="38" spans="1:6" ht="17.25" customHeight="1" x14ac:dyDescent="0.25">
      <c r="A38" s="168" t="s">
        <v>30</v>
      </c>
      <c r="B38" s="169"/>
      <c r="C38" s="138">
        <v>0</v>
      </c>
      <c r="D38" s="139">
        <v>0</v>
      </c>
      <c r="E38" s="106">
        <f>D38/30*'Fattore di correzione'!N12</f>
        <v>0</v>
      </c>
      <c r="F38" s="106" t="e">
        <f>100/E39*E38</f>
        <v>#DIV/0!</v>
      </c>
    </row>
    <row r="39" spans="1:6" ht="27" customHeight="1" x14ac:dyDescent="0.25">
      <c r="A39" s="107" t="s">
        <v>38</v>
      </c>
      <c r="B39" s="108"/>
      <c r="C39" s="109">
        <f>SUM(C37:C38)</f>
        <v>0</v>
      </c>
      <c r="D39" s="109">
        <f>SUM(D37:D38)</f>
        <v>0</v>
      </c>
      <c r="E39" s="106">
        <f>SUM(E37:E38)</f>
        <v>0</v>
      </c>
      <c r="F39" s="106" t="e">
        <f>SUM(F37:F38)</f>
        <v>#DIV/0!</v>
      </c>
    </row>
    <row r="40" spans="1:6" ht="35.25" customHeight="1" x14ac:dyDescent="0.2">
      <c r="A40" s="96"/>
      <c r="B40" s="96"/>
      <c r="C40" s="96"/>
      <c r="D40" s="96"/>
      <c r="E40" s="120"/>
      <c r="F40" s="120"/>
    </row>
    <row r="41" spans="1:6" ht="20.25" customHeight="1" x14ac:dyDescent="0.2">
      <c r="A41" s="99" t="s">
        <v>64</v>
      </c>
      <c r="B41" s="100"/>
      <c r="C41" s="101"/>
      <c r="D41" s="102"/>
      <c r="E41" s="114"/>
      <c r="F41" s="115"/>
    </row>
    <row r="42" spans="1:6" ht="45" x14ac:dyDescent="0.2">
      <c r="A42" s="166"/>
      <c r="B42" s="167"/>
      <c r="C42" s="103" t="s">
        <v>34</v>
      </c>
      <c r="D42" s="104" t="s">
        <v>35</v>
      </c>
      <c r="E42" s="105" t="s">
        <v>36</v>
      </c>
      <c r="F42" s="104" t="s">
        <v>37</v>
      </c>
    </row>
    <row r="43" spans="1:6" ht="17.25" customHeight="1" x14ac:dyDescent="0.25">
      <c r="A43" s="121" t="s">
        <v>29</v>
      </c>
      <c r="B43" s="122"/>
      <c r="C43" s="136">
        <v>0</v>
      </c>
      <c r="D43" s="137">
        <v>0</v>
      </c>
      <c r="E43" s="106">
        <f>D43/30*'Fattore di correzione'!N13</f>
        <v>0</v>
      </c>
      <c r="F43" s="106" t="e">
        <f>100/E45*E43</f>
        <v>#DIV/0!</v>
      </c>
    </row>
    <row r="44" spans="1:6" ht="17.25" customHeight="1" x14ac:dyDescent="0.25">
      <c r="A44" s="168" t="s">
        <v>30</v>
      </c>
      <c r="B44" s="169"/>
      <c r="C44" s="138">
        <v>0</v>
      </c>
      <c r="D44" s="139">
        <v>0</v>
      </c>
      <c r="E44" s="106">
        <f>D44/30*'Fattore di correzione'!N13</f>
        <v>0</v>
      </c>
      <c r="F44" s="106" t="e">
        <f>100/E45*E44</f>
        <v>#DIV/0!</v>
      </c>
    </row>
    <row r="45" spans="1:6" ht="27" customHeight="1" x14ac:dyDescent="0.25">
      <c r="A45" s="107" t="s">
        <v>38</v>
      </c>
      <c r="B45" s="108"/>
      <c r="C45" s="109">
        <f>SUM(C43:C44)</f>
        <v>0</v>
      </c>
      <c r="D45" s="109">
        <f>SUM(D43:D44)</f>
        <v>0</v>
      </c>
      <c r="E45" s="106">
        <f>SUM(E43:E44)</f>
        <v>0</v>
      </c>
      <c r="F45" s="106" t="e">
        <f>SUM(F43:F44)</f>
        <v>#DIV/0!</v>
      </c>
    </row>
    <row r="46" spans="1:6" ht="35.25" customHeight="1" x14ac:dyDescent="0.2">
      <c r="A46" s="96"/>
      <c r="B46" s="96"/>
      <c r="C46" s="96"/>
      <c r="D46" s="96"/>
      <c r="E46" s="120"/>
      <c r="F46" s="120"/>
    </row>
    <row r="47" spans="1:6" ht="20.25" customHeight="1" x14ac:dyDescent="0.2">
      <c r="A47" s="99" t="s">
        <v>65</v>
      </c>
      <c r="B47" s="100"/>
      <c r="C47" s="101"/>
      <c r="D47" s="102"/>
      <c r="E47" s="114"/>
      <c r="F47" s="115"/>
    </row>
    <row r="48" spans="1:6" ht="45" x14ac:dyDescent="0.2">
      <c r="A48" s="166"/>
      <c r="B48" s="167"/>
      <c r="C48" s="103" t="s">
        <v>34</v>
      </c>
      <c r="D48" s="104" t="s">
        <v>35</v>
      </c>
      <c r="E48" s="105" t="s">
        <v>36</v>
      </c>
      <c r="F48" s="104" t="s">
        <v>37</v>
      </c>
    </row>
    <row r="49" spans="1:6" ht="17.25" customHeight="1" x14ac:dyDescent="0.25">
      <c r="A49" s="168" t="s">
        <v>29</v>
      </c>
      <c r="B49" s="169"/>
      <c r="C49" s="136">
        <v>0</v>
      </c>
      <c r="D49" s="137">
        <v>0</v>
      </c>
      <c r="E49" s="106">
        <f>D49/30*'Fattore di correzione'!N14</f>
        <v>0</v>
      </c>
      <c r="F49" s="106" t="e">
        <f>100/E51*E49</f>
        <v>#DIV/0!</v>
      </c>
    </row>
    <row r="50" spans="1:6" ht="17.25" customHeight="1" x14ac:dyDescent="0.25">
      <c r="A50" s="168" t="s">
        <v>30</v>
      </c>
      <c r="B50" s="169"/>
      <c r="C50" s="138">
        <v>0</v>
      </c>
      <c r="D50" s="139">
        <v>0</v>
      </c>
      <c r="E50" s="106">
        <f>D50/30*'Fattore di correzione'!N14</f>
        <v>0</v>
      </c>
      <c r="F50" s="106" t="e">
        <f>100/E51*E50</f>
        <v>#DIV/0!</v>
      </c>
    </row>
    <row r="51" spans="1:6" ht="27" customHeight="1" x14ac:dyDescent="0.25">
      <c r="A51" s="107" t="s">
        <v>38</v>
      </c>
      <c r="B51" s="108"/>
      <c r="C51" s="109">
        <f>SUM(C49:C50)</f>
        <v>0</v>
      </c>
      <c r="D51" s="109">
        <f>SUM(D49:D50)</f>
        <v>0</v>
      </c>
      <c r="E51" s="106">
        <f>SUM(E49:E50)</f>
        <v>0</v>
      </c>
      <c r="F51" s="106" t="e">
        <f>SUM(F49:F50)</f>
        <v>#DIV/0!</v>
      </c>
    </row>
    <row r="52" spans="1:6" ht="35.25" customHeight="1" x14ac:dyDescent="0.2">
      <c r="A52" s="96"/>
      <c r="B52" s="96"/>
      <c r="C52" s="96"/>
      <c r="D52" s="96"/>
      <c r="E52" s="120"/>
      <c r="F52" s="120"/>
    </row>
    <row r="53" spans="1:6" ht="20.25" customHeight="1" x14ac:dyDescent="0.2">
      <c r="A53" s="99" t="s">
        <v>66</v>
      </c>
      <c r="B53" s="100"/>
      <c r="C53" s="101"/>
      <c r="D53" s="102"/>
      <c r="E53" s="114"/>
      <c r="F53" s="115"/>
    </row>
    <row r="54" spans="1:6" ht="45" x14ac:dyDescent="0.2">
      <c r="A54" s="166"/>
      <c r="B54" s="167"/>
      <c r="C54" s="103" t="s">
        <v>34</v>
      </c>
      <c r="D54" s="104" t="s">
        <v>35</v>
      </c>
      <c r="E54" s="105" t="s">
        <v>36</v>
      </c>
      <c r="F54" s="104" t="s">
        <v>37</v>
      </c>
    </row>
    <row r="55" spans="1:6" ht="17.25" customHeight="1" x14ac:dyDescent="0.25">
      <c r="A55" s="168" t="s">
        <v>29</v>
      </c>
      <c r="B55" s="169"/>
      <c r="C55" s="136">
        <v>0</v>
      </c>
      <c r="D55" s="137">
        <v>0</v>
      </c>
      <c r="E55" s="106">
        <f>D55/30*'Fattore di correzione'!N15</f>
        <v>0</v>
      </c>
      <c r="F55" s="106" t="e">
        <f>100/E57*E55</f>
        <v>#DIV/0!</v>
      </c>
    </row>
    <row r="56" spans="1:6" ht="17.25" customHeight="1" x14ac:dyDescent="0.25">
      <c r="A56" s="168" t="s">
        <v>30</v>
      </c>
      <c r="B56" s="169"/>
      <c r="C56" s="138">
        <v>0</v>
      </c>
      <c r="D56" s="139">
        <v>0</v>
      </c>
      <c r="E56" s="106">
        <f>D56/30*'Fattore di correzione'!N15</f>
        <v>0</v>
      </c>
      <c r="F56" s="106" t="e">
        <f>100/E57*E56</f>
        <v>#DIV/0!</v>
      </c>
    </row>
    <row r="57" spans="1:6" ht="27" customHeight="1" x14ac:dyDescent="0.25">
      <c r="A57" s="107" t="s">
        <v>38</v>
      </c>
      <c r="B57" s="108"/>
      <c r="C57" s="109">
        <f>SUM(C55:C56)</f>
        <v>0</v>
      </c>
      <c r="D57" s="109">
        <f>SUM(D55:D56)</f>
        <v>0</v>
      </c>
      <c r="E57" s="106">
        <f>SUM(E55:E56)</f>
        <v>0</v>
      </c>
      <c r="F57" s="106" t="e">
        <f>SUM(F55:F56)</f>
        <v>#DIV/0!</v>
      </c>
    </row>
    <row r="58" spans="1:6" ht="35.25" customHeight="1" x14ac:dyDescent="0.2">
      <c r="A58" s="96"/>
      <c r="B58" s="96"/>
      <c r="C58" s="96"/>
      <c r="D58" s="96"/>
      <c r="E58" s="120"/>
      <c r="F58" s="120"/>
    </row>
    <row r="59" spans="1:6" ht="20.25" customHeight="1" x14ac:dyDescent="0.2">
      <c r="A59" s="99" t="s">
        <v>67</v>
      </c>
      <c r="B59" s="100"/>
      <c r="C59" s="101"/>
      <c r="D59" s="102"/>
      <c r="E59" s="114"/>
      <c r="F59" s="115"/>
    </row>
    <row r="60" spans="1:6" ht="45" x14ac:dyDescent="0.2">
      <c r="A60" s="166"/>
      <c r="B60" s="167"/>
      <c r="C60" s="103" t="s">
        <v>34</v>
      </c>
      <c r="D60" s="104" t="s">
        <v>35</v>
      </c>
      <c r="E60" s="105" t="s">
        <v>36</v>
      </c>
      <c r="F60" s="104" t="s">
        <v>37</v>
      </c>
    </row>
    <row r="61" spans="1:6" ht="17.25" customHeight="1" x14ac:dyDescent="0.25">
      <c r="A61" s="168" t="s">
        <v>29</v>
      </c>
      <c r="B61" s="169"/>
      <c r="C61" s="136">
        <v>0</v>
      </c>
      <c r="D61" s="137">
        <v>0</v>
      </c>
      <c r="E61" s="106">
        <f>D61/30*'Fattore di correzione'!N16</f>
        <v>0</v>
      </c>
      <c r="F61" s="106" t="e">
        <f>100/E63*E61</f>
        <v>#DIV/0!</v>
      </c>
    </row>
    <row r="62" spans="1:6" ht="17.25" customHeight="1" x14ac:dyDescent="0.25">
      <c r="A62" s="168" t="s">
        <v>30</v>
      </c>
      <c r="B62" s="169"/>
      <c r="C62" s="138">
        <v>0</v>
      </c>
      <c r="D62" s="139">
        <v>0</v>
      </c>
      <c r="E62" s="106">
        <f>D62/30*'Fattore di correzione'!N16</f>
        <v>0</v>
      </c>
      <c r="F62" s="106" t="e">
        <f>100/E63*E62</f>
        <v>#DIV/0!</v>
      </c>
    </row>
    <row r="63" spans="1:6" ht="27" customHeight="1" x14ac:dyDescent="0.25">
      <c r="A63" s="107" t="s">
        <v>38</v>
      </c>
      <c r="B63" s="108"/>
      <c r="C63" s="109">
        <f>SUM(C61:C62)</f>
        <v>0</v>
      </c>
      <c r="D63" s="109">
        <f>SUM(D61:D62)</f>
        <v>0</v>
      </c>
      <c r="E63" s="106">
        <f>SUM(E61:E62)</f>
        <v>0</v>
      </c>
      <c r="F63" s="106" t="e">
        <f>SUM(F61:F62)</f>
        <v>#DIV/0!</v>
      </c>
    </row>
    <row r="64" spans="1:6" ht="35.25" customHeight="1" x14ac:dyDescent="0.2">
      <c r="A64" s="96"/>
      <c r="B64" s="96"/>
      <c r="C64" s="96"/>
      <c r="D64" s="96"/>
      <c r="E64" s="120"/>
      <c r="F64" s="120"/>
    </row>
    <row r="65" spans="1:6" ht="20.25" customHeight="1" x14ac:dyDescent="0.2">
      <c r="A65" s="99" t="s">
        <v>68</v>
      </c>
      <c r="B65" s="100"/>
      <c r="C65" s="101"/>
      <c r="D65" s="102"/>
      <c r="E65" s="114"/>
      <c r="F65" s="115"/>
    </row>
    <row r="66" spans="1:6" ht="45" x14ac:dyDescent="0.2">
      <c r="A66" s="166"/>
      <c r="B66" s="167"/>
      <c r="C66" s="103" t="s">
        <v>34</v>
      </c>
      <c r="D66" s="104" t="s">
        <v>35</v>
      </c>
      <c r="E66" s="105" t="s">
        <v>36</v>
      </c>
      <c r="F66" s="104" t="s">
        <v>37</v>
      </c>
    </row>
    <row r="67" spans="1:6" ht="17.25" customHeight="1" x14ac:dyDescent="0.25">
      <c r="A67" s="168" t="s">
        <v>29</v>
      </c>
      <c r="B67" s="169"/>
      <c r="C67" s="136">
        <v>0</v>
      </c>
      <c r="D67" s="137">
        <v>0</v>
      </c>
      <c r="E67" s="106">
        <f>D67/30*'Fattore di correzione'!N17</f>
        <v>0</v>
      </c>
      <c r="F67" s="106" t="e">
        <f>100/E69*E67</f>
        <v>#DIV/0!</v>
      </c>
    </row>
    <row r="68" spans="1:6" ht="17.25" customHeight="1" x14ac:dyDescent="0.25">
      <c r="A68" s="168" t="s">
        <v>30</v>
      </c>
      <c r="B68" s="169"/>
      <c r="C68" s="138">
        <v>0</v>
      </c>
      <c r="D68" s="139">
        <v>0</v>
      </c>
      <c r="E68" s="106">
        <f>D68/30*'Fattore di correzione'!N17</f>
        <v>0</v>
      </c>
      <c r="F68" s="106" t="e">
        <f>100/E69*E68</f>
        <v>#DIV/0!</v>
      </c>
    </row>
    <row r="69" spans="1:6" ht="27" customHeight="1" x14ac:dyDescent="0.25">
      <c r="A69" s="107" t="s">
        <v>38</v>
      </c>
      <c r="B69" s="108"/>
      <c r="C69" s="109">
        <f>SUM(C67:C68)</f>
        <v>0</v>
      </c>
      <c r="D69" s="109">
        <f>SUM(D67:D68)</f>
        <v>0</v>
      </c>
      <c r="E69" s="106">
        <f>SUM(E67:E68)</f>
        <v>0</v>
      </c>
      <c r="F69" s="106" t="e">
        <f>SUM(F67:F68)</f>
        <v>#DIV/0!</v>
      </c>
    </row>
    <row r="70" spans="1:6" x14ac:dyDescent="0.2">
      <c r="A70" s="96"/>
      <c r="B70" s="96"/>
      <c r="C70" s="96"/>
      <c r="D70" s="96"/>
      <c r="E70" s="120"/>
      <c r="F70" s="120"/>
    </row>
    <row r="71" spans="1:6" x14ac:dyDescent="0.2">
      <c r="A71" s="96"/>
      <c r="B71" s="96"/>
      <c r="C71" s="96"/>
      <c r="D71" s="96"/>
      <c r="E71" s="120"/>
      <c r="F71" s="120"/>
    </row>
    <row r="72" spans="1:6" x14ac:dyDescent="0.2">
      <c r="A72" s="96"/>
      <c r="B72" s="96"/>
      <c r="C72" s="96"/>
      <c r="D72" s="96"/>
      <c r="E72" s="120"/>
      <c r="F72" s="120"/>
    </row>
    <row r="73" spans="1:6" ht="15.75" x14ac:dyDescent="0.2">
      <c r="A73" s="123" t="s">
        <v>40</v>
      </c>
      <c r="B73" s="96"/>
      <c r="C73" s="96"/>
      <c r="D73" s="96"/>
      <c r="E73" s="120"/>
      <c r="F73" s="120"/>
    </row>
    <row r="74" spans="1:6" ht="15" x14ac:dyDescent="0.2">
      <c r="A74" s="96"/>
      <c r="B74" s="96"/>
      <c r="C74" s="96"/>
      <c r="D74" s="96"/>
      <c r="E74" s="124" t="s">
        <v>39</v>
      </c>
      <c r="F74" s="125" t="s">
        <v>37</v>
      </c>
    </row>
    <row r="75" spans="1:6" ht="30.75" customHeight="1" x14ac:dyDescent="0.2">
      <c r="A75" s="170" t="s">
        <v>41</v>
      </c>
      <c r="B75" s="170"/>
      <c r="C75" s="170"/>
      <c r="D75" s="170"/>
      <c r="E75" s="140">
        <v>85</v>
      </c>
      <c r="F75" s="126">
        <v>100</v>
      </c>
    </row>
    <row r="76" spans="1:6" ht="19.5" customHeight="1" x14ac:dyDescent="0.2">
      <c r="A76" s="127" t="s">
        <v>42</v>
      </c>
      <c r="B76" s="128"/>
      <c r="C76" s="128"/>
      <c r="D76" s="128"/>
      <c r="E76" s="129">
        <f>E9+E15+E21+E27+E33+E39+E45+E51+E57+E63+E69</f>
        <v>103.83333333333334</v>
      </c>
      <c r="F76" s="130">
        <f>E76/E75*100</f>
        <v>122.15686274509805</v>
      </c>
    </row>
    <row r="77" spans="1:6" ht="14.25" x14ac:dyDescent="0.2">
      <c r="A77" s="131"/>
      <c r="B77" s="96"/>
      <c r="C77" s="96"/>
      <c r="D77" s="96"/>
      <c r="E77" s="118"/>
      <c r="F77" s="132"/>
    </row>
    <row r="78" spans="1:6" ht="16.5" customHeight="1" x14ac:dyDescent="0.2">
      <c r="A78" s="131" t="s">
        <v>43</v>
      </c>
      <c r="B78" s="133"/>
      <c r="C78" s="141" t="s">
        <v>45</v>
      </c>
      <c r="D78" s="142"/>
      <c r="E78" s="143"/>
      <c r="F78" s="132"/>
    </row>
    <row r="79" spans="1:6" ht="16.5" customHeight="1" x14ac:dyDescent="0.25">
      <c r="A79" s="134" t="s">
        <v>44</v>
      </c>
      <c r="B79" s="133"/>
      <c r="C79" s="144" t="s">
        <v>46</v>
      </c>
      <c r="D79" s="142"/>
      <c r="E79" s="145"/>
      <c r="F79" s="135"/>
    </row>
    <row r="80" spans="1:6" ht="16.5" customHeight="1" x14ac:dyDescent="0.2">
      <c r="A80" s="96"/>
      <c r="B80" s="96"/>
      <c r="C80" s="144" t="s">
        <v>47</v>
      </c>
      <c r="D80" s="146"/>
      <c r="E80" s="147"/>
      <c r="F80" s="96"/>
    </row>
    <row r="81" spans="1:6" ht="16.5" customHeight="1" x14ac:dyDescent="0.2">
      <c r="A81" s="96"/>
      <c r="B81" s="96"/>
      <c r="C81" s="141" t="s">
        <v>48</v>
      </c>
      <c r="D81" s="146"/>
      <c r="E81" s="147"/>
      <c r="F81" s="96"/>
    </row>
    <row r="82" spans="1:6" x14ac:dyDescent="0.2">
      <c r="A82" s="96"/>
      <c r="B82" s="96"/>
      <c r="C82" s="96"/>
      <c r="D82" s="96"/>
      <c r="E82" s="96"/>
      <c r="F82" s="96"/>
    </row>
    <row r="83" spans="1:6" x14ac:dyDescent="0.2">
      <c r="A83" s="96"/>
      <c r="B83" s="96"/>
      <c r="C83" s="96"/>
      <c r="D83" s="96"/>
      <c r="E83" s="96"/>
      <c r="F83" s="96"/>
    </row>
    <row r="84" spans="1:6" x14ac:dyDescent="0.2">
      <c r="A84" s="96"/>
      <c r="B84" s="96"/>
      <c r="C84" s="96"/>
      <c r="D84" s="96"/>
      <c r="E84" s="96"/>
      <c r="F84" s="96"/>
    </row>
    <row r="85" spans="1:6" s="12" customFormat="1" ht="29.25" customHeight="1" x14ac:dyDescent="0.2">
      <c r="A85" s="164" t="s">
        <v>51</v>
      </c>
      <c r="B85" s="165"/>
      <c r="C85" s="165"/>
      <c r="D85" s="165"/>
      <c r="E85" s="165"/>
      <c r="F85" s="165"/>
    </row>
    <row r="86" spans="1:6" ht="94.5" customHeight="1" x14ac:dyDescent="0.2">
      <c r="A86" s="164" t="s">
        <v>50</v>
      </c>
      <c r="B86" s="165"/>
      <c r="C86" s="165"/>
      <c r="D86" s="165"/>
      <c r="E86" s="165"/>
      <c r="F86" s="165"/>
    </row>
    <row r="87" spans="1:6" x14ac:dyDescent="0.2">
      <c r="A87" s="10" t="s">
        <v>31</v>
      </c>
    </row>
  </sheetData>
  <sheetProtection password="CA81" sheet="1" objects="1" scenarios="1" selectLockedCells="1"/>
  <mergeCells count="36">
    <mergeCell ref="A25:B25"/>
    <mergeCell ref="A2:F2"/>
    <mergeCell ref="A6:B6"/>
    <mergeCell ref="A7:B7"/>
    <mergeCell ref="A8:B8"/>
    <mergeCell ref="A12:B12"/>
    <mergeCell ref="A13:B13"/>
    <mergeCell ref="A14:B14"/>
    <mergeCell ref="A18:B18"/>
    <mergeCell ref="A19:B19"/>
    <mergeCell ref="A20:B20"/>
    <mergeCell ref="A24:B24"/>
    <mergeCell ref="A50:B50"/>
    <mergeCell ref="A26:B26"/>
    <mergeCell ref="A30:B30"/>
    <mergeCell ref="A31:B31"/>
    <mergeCell ref="A32:B32"/>
    <mergeCell ref="A36:B36"/>
    <mergeCell ref="A37:B37"/>
    <mergeCell ref="A38:B38"/>
    <mergeCell ref="A42:B42"/>
    <mergeCell ref="A44:B44"/>
    <mergeCell ref="A48:B48"/>
    <mergeCell ref="A49:B49"/>
    <mergeCell ref="A86:F86"/>
    <mergeCell ref="A54:B54"/>
    <mergeCell ref="A55:B55"/>
    <mergeCell ref="A56:B56"/>
    <mergeCell ref="A60:B60"/>
    <mergeCell ref="A61:B61"/>
    <mergeCell ref="A62:B62"/>
    <mergeCell ref="A66:B66"/>
    <mergeCell ref="A67:B67"/>
    <mergeCell ref="A68:B68"/>
    <mergeCell ref="A75:D75"/>
    <mergeCell ref="A85:F85"/>
  </mergeCells>
  <pageMargins left="0.78740157480314965" right="0.59055118110236227" top="0.62992125984251968" bottom="0.74803149606299213" header="0.27559055118110237" footer="0.43307086614173229"/>
  <pageSetup paperSize="9" scale="65" fitToHeight="2" orientation="portrait" r:id="rId1"/>
  <headerFooter alignWithMargins="0">
    <oddFooter>&amp;R&amp;8
&amp;D/&amp;F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76</xdr:row>
                    <xdr:rowOff>171450</xdr:rowOff>
                  </from>
                  <to>
                    <xdr:col>4</xdr:col>
                    <xdr:colOff>1085850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78</xdr:row>
                    <xdr:rowOff>190500</xdr:rowOff>
                  </from>
                  <to>
                    <xdr:col>4</xdr:col>
                    <xdr:colOff>1085850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77</xdr:row>
                    <xdr:rowOff>200025</xdr:rowOff>
                  </from>
                  <to>
                    <xdr:col>4</xdr:col>
                    <xdr:colOff>1085850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80</xdr:row>
                    <xdr:rowOff>0</xdr:rowOff>
                  </from>
                  <to>
                    <xdr:col>4</xdr:col>
                    <xdr:colOff>1085850</xdr:colOff>
                    <xdr:row>81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"/>
  <sheetViews>
    <sheetView showGridLines="0" zoomScaleNormal="100" workbookViewId="0">
      <selection activeCell="A2" sqref="A2:F2"/>
    </sheetView>
  </sheetViews>
  <sheetFormatPr baseColWidth="10" defaultRowHeight="12.75" x14ac:dyDescent="0.2"/>
  <cols>
    <col min="1" max="1" width="11.42578125" style="10"/>
    <col min="2" max="2" width="21" style="10" customWidth="1"/>
    <col min="3" max="3" width="22" style="10" customWidth="1"/>
    <col min="4" max="4" width="18.85546875" style="10" customWidth="1"/>
    <col min="5" max="5" width="25" style="14" customWidth="1"/>
    <col min="6" max="6" width="16" style="10" customWidth="1"/>
    <col min="7" max="257" width="11.42578125" style="10"/>
    <col min="258" max="258" width="21" style="10" customWidth="1"/>
    <col min="259" max="259" width="22" style="10" customWidth="1"/>
    <col min="260" max="260" width="18.85546875" style="10" customWidth="1"/>
    <col min="261" max="261" width="25" style="10" customWidth="1"/>
    <col min="262" max="262" width="16" style="10" customWidth="1"/>
    <col min="263" max="513" width="11.42578125" style="10"/>
    <col min="514" max="514" width="21" style="10" customWidth="1"/>
    <col min="515" max="515" width="22" style="10" customWidth="1"/>
    <col min="516" max="516" width="18.85546875" style="10" customWidth="1"/>
    <col min="517" max="517" width="25" style="10" customWidth="1"/>
    <col min="518" max="518" width="16" style="10" customWidth="1"/>
    <col min="519" max="769" width="11.42578125" style="10"/>
    <col min="770" max="770" width="21" style="10" customWidth="1"/>
    <col min="771" max="771" width="22" style="10" customWidth="1"/>
    <col min="772" max="772" width="18.85546875" style="10" customWidth="1"/>
    <col min="773" max="773" width="25" style="10" customWidth="1"/>
    <col min="774" max="774" width="16" style="10" customWidth="1"/>
    <col min="775" max="1025" width="11.42578125" style="10"/>
    <col min="1026" max="1026" width="21" style="10" customWidth="1"/>
    <col min="1027" max="1027" width="22" style="10" customWidth="1"/>
    <col min="1028" max="1028" width="18.85546875" style="10" customWidth="1"/>
    <col min="1029" max="1029" width="25" style="10" customWidth="1"/>
    <col min="1030" max="1030" width="16" style="10" customWidth="1"/>
    <col min="1031" max="1281" width="11.42578125" style="10"/>
    <col min="1282" max="1282" width="21" style="10" customWidth="1"/>
    <col min="1283" max="1283" width="22" style="10" customWidth="1"/>
    <col min="1284" max="1284" width="18.85546875" style="10" customWidth="1"/>
    <col min="1285" max="1285" width="25" style="10" customWidth="1"/>
    <col min="1286" max="1286" width="16" style="10" customWidth="1"/>
    <col min="1287" max="1537" width="11.42578125" style="10"/>
    <col min="1538" max="1538" width="21" style="10" customWidth="1"/>
    <col min="1539" max="1539" width="22" style="10" customWidth="1"/>
    <col min="1540" max="1540" width="18.85546875" style="10" customWidth="1"/>
    <col min="1541" max="1541" width="25" style="10" customWidth="1"/>
    <col min="1542" max="1542" width="16" style="10" customWidth="1"/>
    <col min="1543" max="1793" width="11.42578125" style="10"/>
    <col min="1794" max="1794" width="21" style="10" customWidth="1"/>
    <col min="1795" max="1795" width="22" style="10" customWidth="1"/>
    <col min="1796" max="1796" width="18.85546875" style="10" customWidth="1"/>
    <col min="1797" max="1797" width="25" style="10" customWidth="1"/>
    <col min="1798" max="1798" width="16" style="10" customWidth="1"/>
    <col min="1799" max="2049" width="11.42578125" style="10"/>
    <col min="2050" max="2050" width="21" style="10" customWidth="1"/>
    <col min="2051" max="2051" width="22" style="10" customWidth="1"/>
    <col min="2052" max="2052" width="18.85546875" style="10" customWidth="1"/>
    <col min="2053" max="2053" width="25" style="10" customWidth="1"/>
    <col min="2054" max="2054" width="16" style="10" customWidth="1"/>
    <col min="2055" max="2305" width="11.42578125" style="10"/>
    <col min="2306" max="2306" width="21" style="10" customWidth="1"/>
    <col min="2307" max="2307" width="22" style="10" customWidth="1"/>
    <col min="2308" max="2308" width="18.85546875" style="10" customWidth="1"/>
    <col min="2309" max="2309" width="25" style="10" customWidth="1"/>
    <col min="2310" max="2310" width="16" style="10" customWidth="1"/>
    <col min="2311" max="2561" width="11.42578125" style="10"/>
    <col min="2562" max="2562" width="21" style="10" customWidth="1"/>
    <col min="2563" max="2563" width="22" style="10" customWidth="1"/>
    <col min="2564" max="2564" width="18.85546875" style="10" customWidth="1"/>
    <col min="2565" max="2565" width="25" style="10" customWidth="1"/>
    <col min="2566" max="2566" width="16" style="10" customWidth="1"/>
    <col min="2567" max="2817" width="11.42578125" style="10"/>
    <col min="2818" max="2818" width="21" style="10" customWidth="1"/>
    <col min="2819" max="2819" width="22" style="10" customWidth="1"/>
    <col min="2820" max="2820" width="18.85546875" style="10" customWidth="1"/>
    <col min="2821" max="2821" width="25" style="10" customWidth="1"/>
    <col min="2822" max="2822" width="16" style="10" customWidth="1"/>
    <col min="2823" max="3073" width="11.42578125" style="10"/>
    <col min="3074" max="3074" width="21" style="10" customWidth="1"/>
    <col min="3075" max="3075" width="22" style="10" customWidth="1"/>
    <col min="3076" max="3076" width="18.85546875" style="10" customWidth="1"/>
    <col min="3077" max="3077" width="25" style="10" customWidth="1"/>
    <col min="3078" max="3078" width="16" style="10" customWidth="1"/>
    <col min="3079" max="3329" width="11.42578125" style="10"/>
    <col min="3330" max="3330" width="21" style="10" customWidth="1"/>
    <col min="3331" max="3331" width="22" style="10" customWidth="1"/>
    <col min="3332" max="3332" width="18.85546875" style="10" customWidth="1"/>
    <col min="3333" max="3333" width="25" style="10" customWidth="1"/>
    <col min="3334" max="3334" width="16" style="10" customWidth="1"/>
    <col min="3335" max="3585" width="11.42578125" style="10"/>
    <col min="3586" max="3586" width="21" style="10" customWidth="1"/>
    <col min="3587" max="3587" width="22" style="10" customWidth="1"/>
    <col min="3588" max="3588" width="18.85546875" style="10" customWidth="1"/>
    <col min="3589" max="3589" width="25" style="10" customWidth="1"/>
    <col min="3590" max="3590" width="16" style="10" customWidth="1"/>
    <col min="3591" max="3841" width="11.42578125" style="10"/>
    <col min="3842" max="3842" width="21" style="10" customWidth="1"/>
    <col min="3843" max="3843" width="22" style="10" customWidth="1"/>
    <col min="3844" max="3844" width="18.85546875" style="10" customWidth="1"/>
    <col min="3845" max="3845" width="25" style="10" customWidth="1"/>
    <col min="3846" max="3846" width="16" style="10" customWidth="1"/>
    <col min="3847" max="4097" width="11.42578125" style="10"/>
    <col min="4098" max="4098" width="21" style="10" customWidth="1"/>
    <col min="4099" max="4099" width="22" style="10" customWidth="1"/>
    <col min="4100" max="4100" width="18.85546875" style="10" customWidth="1"/>
    <col min="4101" max="4101" width="25" style="10" customWidth="1"/>
    <col min="4102" max="4102" width="16" style="10" customWidth="1"/>
    <col min="4103" max="4353" width="11.42578125" style="10"/>
    <col min="4354" max="4354" width="21" style="10" customWidth="1"/>
    <col min="4355" max="4355" width="22" style="10" customWidth="1"/>
    <col min="4356" max="4356" width="18.85546875" style="10" customWidth="1"/>
    <col min="4357" max="4357" width="25" style="10" customWidth="1"/>
    <col min="4358" max="4358" width="16" style="10" customWidth="1"/>
    <col min="4359" max="4609" width="11.42578125" style="10"/>
    <col min="4610" max="4610" width="21" style="10" customWidth="1"/>
    <col min="4611" max="4611" width="22" style="10" customWidth="1"/>
    <col min="4612" max="4612" width="18.85546875" style="10" customWidth="1"/>
    <col min="4613" max="4613" width="25" style="10" customWidth="1"/>
    <col min="4614" max="4614" width="16" style="10" customWidth="1"/>
    <col min="4615" max="4865" width="11.42578125" style="10"/>
    <col min="4866" max="4866" width="21" style="10" customWidth="1"/>
    <col min="4867" max="4867" width="22" style="10" customWidth="1"/>
    <col min="4868" max="4868" width="18.85546875" style="10" customWidth="1"/>
    <col min="4869" max="4869" width="25" style="10" customWidth="1"/>
    <col min="4870" max="4870" width="16" style="10" customWidth="1"/>
    <col min="4871" max="5121" width="11.42578125" style="10"/>
    <col min="5122" max="5122" width="21" style="10" customWidth="1"/>
    <col min="5123" max="5123" width="22" style="10" customWidth="1"/>
    <col min="5124" max="5124" width="18.85546875" style="10" customWidth="1"/>
    <col min="5125" max="5125" width="25" style="10" customWidth="1"/>
    <col min="5126" max="5126" width="16" style="10" customWidth="1"/>
    <col min="5127" max="5377" width="11.42578125" style="10"/>
    <col min="5378" max="5378" width="21" style="10" customWidth="1"/>
    <col min="5379" max="5379" width="22" style="10" customWidth="1"/>
    <col min="5380" max="5380" width="18.85546875" style="10" customWidth="1"/>
    <col min="5381" max="5381" width="25" style="10" customWidth="1"/>
    <col min="5382" max="5382" width="16" style="10" customWidth="1"/>
    <col min="5383" max="5633" width="11.42578125" style="10"/>
    <col min="5634" max="5634" width="21" style="10" customWidth="1"/>
    <col min="5635" max="5635" width="22" style="10" customWidth="1"/>
    <col min="5636" max="5636" width="18.85546875" style="10" customWidth="1"/>
    <col min="5637" max="5637" width="25" style="10" customWidth="1"/>
    <col min="5638" max="5638" width="16" style="10" customWidth="1"/>
    <col min="5639" max="5889" width="11.42578125" style="10"/>
    <col min="5890" max="5890" width="21" style="10" customWidth="1"/>
    <col min="5891" max="5891" width="22" style="10" customWidth="1"/>
    <col min="5892" max="5892" width="18.85546875" style="10" customWidth="1"/>
    <col min="5893" max="5893" width="25" style="10" customWidth="1"/>
    <col min="5894" max="5894" width="16" style="10" customWidth="1"/>
    <col min="5895" max="6145" width="11.42578125" style="10"/>
    <col min="6146" max="6146" width="21" style="10" customWidth="1"/>
    <col min="6147" max="6147" width="22" style="10" customWidth="1"/>
    <col min="6148" max="6148" width="18.85546875" style="10" customWidth="1"/>
    <col min="6149" max="6149" width="25" style="10" customWidth="1"/>
    <col min="6150" max="6150" width="16" style="10" customWidth="1"/>
    <col min="6151" max="6401" width="11.42578125" style="10"/>
    <col min="6402" max="6402" width="21" style="10" customWidth="1"/>
    <col min="6403" max="6403" width="22" style="10" customWidth="1"/>
    <col min="6404" max="6404" width="18.85546875" style="10" customWidth="1"/>
    <col min="6405" max="6405" width="25" style="10" customWidth="1"/>
    <col min="6406" max="6406" width="16" style="10" customWidth="1"/>
    <col min="6407" max="6657" width="11.42578125" style="10"/>
    <col min="6658" max="6658" width="21" style="10" customWidth="1"/>
    <col min="6659" max="6659" width="22" style="10" customWidth="1"/>
    <col min="6660" max="6660" width="18.85546875" style="10" customWidth="1"/>
    <col min="6661" max="6661" width="25" style="10" customWidth="1"/>
    <col min="6662" max="6662" width="16" style="10" customWidth="1"/>
    <col min="6663" max="6913" width="11.42578125" style="10"/>
    <col min="6914" max="6914" width="21" style="10" customWidth="1"/>
    <col min="6915" max="6915" width="22" style="10" customWidth="1"/>
    <col min="6916" max="6916" width="18.85546875" style="10" customWidth="1"/>
    <col min="6917" max="6917" width="25" style="10" customWidth="1"/>
    <col min="6918" max="6918" width="16" style="10" customWidth="1"/>
    <col min="6919" max="7169" width="11.42578125" style="10"/>
    <col min="7170" max="7170" width="21" style="10" customWidth="1"/>
    <col min="7171" max="7171" width="22" style="10" customWidth="1"/>
    <col min="7172" max="7172" width="18.85546875" style="10" customWidth="1"/>
    <col min="7173" max="7173" width="25" style="10" customWidth="1"/>
    <col min="7174" max="7174" width="16" style="10" customWidth="1"/>
    <col min="7175" max="7425" width="11.42578125" style="10"/>
    <col min="7426" max="7426" width="21" style="10" customWidth="1"/>
    <col min="7427" max="7427" width="22" style="10" customWidth="1"/>
    <col min="7428" max="7428" width="18.85546875" style="10" customWidth="1"/>
    <col min="7429" max="7429" width="25" style="10" customWidth="1"/>
    <col min="7430" max="7430" width="16" style="10" customWidth="1"/>
    <col min="7431" max="7681" width="11.42578125" style="10"/>
    <col min="7682" max="7682" width="21" style="10" customWidth="1"/>
    <col min="7683" max="7683" width="22" style="10" customWidth="1"/>
    <col min="7684" max="7684" width="18.85546875" style="10" customWidth="1"/>
    <col min="7685" max="7685" width="25" style="10" customWidth="1"/>
    <col min="7686" max="7686" width="16" style="10" customWidth="1"/>
    <col min="7687" max="7937" width="11.42578125" style="10"/>
    <col min="7938" max="7938" width="21" style="10" customWidth="1"/>
    <col min="7939" max="7939" width="22" style="10" customWidth="1"/>
    <col min="7940" max="7940" width="18.85546875" style="10" customWidth="1"/>
    <col min="7941" max="7941" width="25" style="10" customWidth="1"/>
    <col min="7942" max="7942" width="16" style="10" customWidth="1"/>
    <col min="7943" max="8193" width="11.42578125" style="10"/>
    <col min="8194" max="8194" width="21" style="10" customWidth="1"/>
    <col min="8195" max="8195" width="22" style="10" customWidth="1"/>
    <col min="8196" max="8196" width="18.85546875" style="10" customWidth="1"/>
    <col min="8197" max="8197" width="25" style="10" customWidth="1"/>
    <col min="8198" max="8198" width="16" style="10" customWidth="1"/>
    <col min="8199" max="8449" width="11.42578125" style="10"/>
    <col min="8450" max="8450" width="21" style="10" customWidth="1"/>
    <col min="8451" max="8451" width="22" style="10" customWidth="1"/>
    <col min="8452" max="8452" width="18.85546875" style="10" customWidth="1"/>
    <col min="8453" max="8453" width="25" style="10" customWidth="1"/>
    <col min="8454" max="8454" width="16" style="10" customWidth="1"/>
    <col min="8455" max="8705" width="11.42578125" style="10"/>
    <col min="8706" max="8706" width="21" style="10" customWidth="1"/>
    <col min="8707" max="8707" width="22" style="10" customWidth="1"/>
    <col min="8708" max="8708" width="18.85546875" style="10" customWidth="1"/>
    <col min="8709" max="8709" width="25" style="10" customWidth="1"/>
    <col min="8710" max="8710" width="16" style="10" customWidth="1"/>
    <col min="8711" max="8961" width="11.42578125" style="10"/>
    <col min="8962" max="8962" width="21" style="10" customWidth="1"/>
    <col min="8963" max="8963" width="22" style="10" customWidth="1"/>
    <col min="8964" max="8964" width="18.85546875" style="10" customWidth="1"/>
    <col min="8965" max="8965" width="25" style="10" customWidth="1"/>
    <col min="8966" max="8966" width="16" style="10" customWidth="1"/>
    <col min="8967" max="9217" width="11.42578125" style="10"/>
    <col min="9218" max="9218" width="21" style="10" customWidth="1"/>
    <col min="9219" max="9219" width="22" style="10" customWidth="1"/>
    <col min="9220" max="9220" width="18.85546875" style="10" customWidth="1"/>
    <col min="9221" max="9221" width="25" style="10" customWidth="1"/>
    <col min="9222" max="9222" width="16" style="10" customWidth="1"/>
    <col min="9223" max="9473" width="11.42578125" style="10"/>
    <col min="9474" max="9474" width="21" style="10" customWidth="1"/>
    <col min="9475" max="9475" width="22" style="10" customWidth="1"/>
    <col min="9476" max="9476" width="18.85546875" style="10" customWidth="1"/>
    <col min="9477" max="9477" width="25" style="10" customWidth="1"/>
    <col min="9478" max="9478" width="16" style="10" customWidth="1"/>
    <col min="9479" max="9729" width="11.42578125" style="10"/>
    <col min="9730" max="9730" width="21" style="10" customWidth="1"/>
    <col min="9731" max="9731" width="22" style="10" customWidth="1"/>
    <col min="9732" max="9732" width="18.85546875" style="10" customWidth="1"/>
    <col min="9733" max="9733" width="25" style="10" customWidth="1"/>
    <col min="9734" max="9734" width="16" style="10" customWidth="1"/>
    <col min="9735" max="9985" width="11.42578125" style="10"/>
    <col min="9986" max="9986" width="21" style="10" customWidth="1"/>
    <col min="9987" max="9987" width="22" style="10" customWidth="1"/>
    <col min="9988" max="9988" width="18.85546875" style="10" customWidth="1"/>
    <col min="9989" max="9989" width="25" style="10" customWidth="1"/>
    <col min="9990" max="9990" width="16" style="10" customWidth="1"/>
    <col min="9991" max="10241" width="11.42578125" style="10"/>
    <col min="10242" max="10242" width="21" style="10" customWidth="1"/>
    <col min="10243" max="10243" width="22" style="10" customWidth="1"/>
    <col min="10244" max="10244" width="18.85546875" style="10" customWidth="1"/>
    <col min="10245" max="10245" width="25" style="10" customWidth="1"/>
    <col min="10246" max="10246" width="16" style="10" customWidth="1"/>
    <col min="10247" max="10497" width="11.42578125" style="10"/>
    <col min="10498" max="10498" width="21" style="10" customWidth="1"/>
    <col min="10499" max="10499" width="22" style="10" customWidth="1"/>
    <col min="10500" max="10500" width="18.85546875" style="10" customWidth="1"/>
    <col min="10501" max="10501" width="25" style="10" customWidth="1"/>
    <col min="10502" max="10502" width="16" style="10" customWidth="1"/>
    <col min="10503" max="10753" width="11.42578125" style="10"/>
    <col min="10754" max="10754" width="21" style="10" customWidth="1"/>
    <col min="10755" max="10755" width="22" style="10" customWidth="1"/>
    <col min="10756" max="10756" width="18.85546875" style="10" customWidth="1"/>
    <col min="10757" max="10757" width="25" style="10" customWidth="1"/>
    <col min="10758" max="10758" width="16" style="10" customWidth="1"/>
    <col min="10759" max="11009" width="11.42578125" style="10"/>
    <col min="11010" max="11010" width="21" style="10" customWidth="1"/>
    <col min="11011" max="11011" width="22" style="10" customWidth="1"/>
    <col min="11012" max="11012" width="18.85546875" style="10" customWidth="1"/>
    <col min="11013" max="11013" width="25" style="10" customWidth="1"/>
    <col min="11014" max="11014" width="16" style="10" customWidth="1"/>
    <col min="11015" max="11265" width="11.42578125" style="10"/>
    <col min="11266" max="11266" width="21" style="10" customWidth="1"/>
    <col min="11267" max="11267" width="22" style="10" customWidth="1"/>
    <col min="11268" max="11268" width="18.85546875" style="10" customWidth="1"/>
    <col min="11269" max="11269" width="25" style="10" customWidth="1"/>
    <col min="11270" max="11270" width="16" style="10" customWidth="1"/>
    <col min="11271" max="11521" width="11.42578125" style="10"/>
    <col min="11522" max="11522" width="21" style="10" customWidth="1"/>
    <col min="11523" max="11523" width="22" style="10" customWidth="1"/>
    <col min="11524" max="11524" width="18.85546875" style="10" customWidth="1"/>
    <col min="11525" max="11525" width="25" style="10" customWidth="1"/>
    <col min="11526" max="11526" width="16" style="10" customWidth="1"/>
    <col min="11527" max="11777" width="11.42578125" style="10"/>
    <col min="11778" max="11778" width="21" style="10" customWidth="1"/>
    <col min="11779" max="11779" width="22" style="10" customWidth="1"/>
    <col min="11780" max="11780" width="18.85546875" style="10" customWidth="1"/>
    <col min="11781" max="11781" width="25" style="10" customWidth="1"/>
    <col min="11782" max="11782" width="16" style="10" customWidth="1"/>
    <col min="11783" max="12033" width="11.42578125" style="10"/>
    <col min="12034" max="12034" width="21" style="10" customWidth="1"/>
    <col min="12035" max="12035" width="22" style="10" customWidth="1"/>
    <col min="12036" max="12036" width="18.85546875" style="10" customWidth="1"/>
    <col min="12037" max="12037" width="25" style="10" customWidth="1"/>
    <col min="12038" max="12038" width="16" style="10" customWidth="1"/>
    <col min="12039" max="12289" width="11.42578125" style="10"/>
    <col min="12290" max="12290" width="21" style="10" customWidth="1"/>
    <col min="12291" max="12291" width="22" style="10" customWidth="1"/>
    <col min="12292" max="12292" width="18.85546875" style="10" customWidth="1"/>
    <col min="12293" max="12293" width="25" style="10" customWidth="1"/>
    <col min="12294" max="12294" width="16" style="10" customWidth="1"/>
    <col min="12295" max="12545" width="11.42578125" style="10"/>
    <col min="12546" max="12546" width="21" style="10" customWidth="1"/>
    <col min="12547" max="12547" width="22" style="10" customWidth="1"/>
    <col min="12548" max="12548" width="18.85546875" style="10" customWidth="1"/>
    <col min="12549" max="12549" width="25" style="10" customWidth="1"/>
    <col min="12550" max="12550" width="16" style="10" customWidth="1"/>
    <col min="12551" max="12801" width="11.42578125" style="10"/>
    <col min="12802" max="12802" width="21" style="10" customWidth="1"/>
    <col min="12803" max="12803" width="22" style="10" customWidth="1"/>
    <col min="12804" max="12804" width="18.85546875" style="10" customWidth="1"/>
    <col min="12805" max="12805" width="25" style="10" customWidth="1"/>
    <col min="12806" max="12806" width="16" style="10" customWidth="1"/>
    <col min="12807" max="13057" width="11.42578125" style="10"/>
    <col min="13058" max="13058" width="21" style="10" customWidth="1"/>
    <col min="13059" max="13059" width="22" style="10" customWidth="1"/>
    <col min="13060" max="13060" width="18.85546875" style="10" customWidth="1"/>
    <col min="13061" max="13061" width="25" style="10" customWidth="1"/>
    <col min="13062" max="13062" width="16" style="10" customWidth="1"/>
    <col min="13063" max="13313" width="11.42578125" style="10"/>
    <col min="13314" max="13314" width="21" style="10" customWidth="1"/>
    <col min="13315" max="13315" width="22" style="10" customWidth="1"/>
    <col min="13316" max="13316" width="18.85546875" style="10" customWidth="1"/>
    <col min="13317" max="13317" width="25" style="10" customWidth="1"/>
    <col min="13318" max="13318" width="16" style="10" customWidth="1"/>
    <col min="13319" max="13569" width="11.42578125" style="10"/>
    <col min="13570" max="13570" width="21" style="10" customWidth="1"/>
    <col min="13571" max="13571" width="22" style="10" customWidth="1"/>
    <col min="13572" max="13572" width="18.85546875" style="10" customWidth="1"/>
    <col min="13573" max="13573" width="25" style="10" customWidth="1"/>
    <col min="13574" max="13574" width="16" style="10" customWidth="1"/>
    <col min="13575" max="13825" width="11.42578125" style="10"/>
    <col min="13826" max="13826" width="21" style="10" customWidth="1"/>
    <col min="13827" max="13827" width="22" style="10" customWidth="1"/>
    <col min="13828" max="13828" width="18.85546875" style="10" customWidth="1"/>
    <col min="13829" max="13829" width="25" style="10" customWidth="1"/>
    <col min="13830" max="13830" width="16" style="10" customWidth="1"/>
    <col min="13831" max="14081" width="11.42578125" style="10"/>
    <col min="14082" max="14082" width="21" style="10" customWidth="1"/>
    <col min="14083" max="14083" width="22" style="10" customWidth="1"/>
    <col min="14084" max="14084" width="18.85546875" style="10" customWidth="1"/>
    <col min="14085" max="14085" width="25" style="10" customWidth="1"/>
    <col min="14086" max="14086" width="16" style="10" customWidth="1"/>
    <col min="14087" max="14337" width="11.42578125" style="10"/>
    <col min="14338" max="14338" width="21" style="10" customWidth="1"/>
    <col min="14339" max="14339" width="22" style="10" customWidth="1"/>
    <col min="14340" max="14340" width="18.85546875" style="10" customWidth="1"/>
    <col min="14341" max="14341" width="25" style="10" customWidth="1"/>
    <col min="14342" max="14342" width="16" style="10" customWidth="1"/>
    <col min="14343" max="14593" width="11.42578125" style="10"/>
    <col min="14594" max="14594" width="21" style="10" customWidth="1"/>
    <col min="14595" max="14595" width="22" style="10" customWidth="1"/>
    <col min="14596" max="14596" width="18.85546875" style="10" customWidth="1"/>
    <col min="14597" max="14597" width="25" style="10" customWidth="1"/>
    <col min="14598" max="14598" width="16" style="10" customWidth="1"/>
    <col min="14599" max="14849" width="11.42578125" style="10"/>
    <col min="14850" max="14850" width="21" style="10" customWidth="1"/>
    <col min="14851" max="14851" width="22" style="10" customWidth="1"/>
    <col min="14852" max="14852" width="18.85546875" style="10" customWidth="1"/>
    <col min="14853" max="14853" width="25" style="10" customWidth="1"/>
    <col min="14854" max="14854" width="16" style="10" customWidth="1"/>
    <col min="14855" max="15105" width="11.42578125" style="10"/>
    <col min="15106" max="15106" width="21" style="10" customWidth="1"/>
    <col min="15107" max="15107" width="22" style="10" customWidth="1"/>
    <col min="15108" max="15108" width="18.85546875" style="10" customWidth="1"/>
    <col min="15109" max="15109" width="25" style="10" customWidth="1"/>
    <col min="15110" max="15110" width="16" style="10" customWidth="1"/>
    <col min="15111" max="15361" width="11.42578125" style="10"/>
    <col min="15362" max="15362" width="21" style="10" customWidth="1"/>
    <col min="15363" max="15363" width="22" style="10" customWidth="1"/>
    <col min="15364" max="15364" width="18.85546875" style="10" customWidth="1"/>
    <col min="15365" max="15365" width="25" style="10" customWidth="1"/>
    <col min="15366" max="15366" width="16" style="10" customWidth="1"/>
    <col min="15367" max="15617" width="11.42578125" style="10"/>
    <col min="15618" max="15618" width="21" style="10" customWidth="1"/>
    <col min="15619" max="15619" width="22" style="10" customWidth="1"/>
    <col min="15620" max="15620" width="18.85546875" style="10" customWidth="1"/>
    <col min="15621" max="15621" width="25" style="10" customWidth="1"/>
    <col min="15622" max="15622" width="16" style="10" customWidth="1"/>
    <col min="15623" max="15873" width="11.42578125" style="10"/>
    <col min="15874" max="15874" width="21" style="10" customWidth="1"/>
    <col min="15875" max="15875" width="22" style="10" customWidth="1"/>
    <col min="15876" max="15876" width="18.85546875" style="10" customWidth="1"/>
    <col min="15877" max="15877" width="25" style="10" customWidth="1"/>
    <col min="15878" max="15878" width="16" style="10" customWidth="1"/>
    <col min="15879" max="16129" width="11.42578125" style="10"/>
    <col min="16130" max="16130" width="21" style="10" customWidth="1"/>
    <col min="16131" max="16131" width="22" style="10" customWidth="1"/>
    <col min="16132" max="16132" width="18.85546875" style="10" customWidth="1"/>
    <col min="16133" max="16133" width="25" style="10" customWidth="1"/>
    <col min="16134" max="16134" width="16" style="10" customWidth="1"/>
    <col min="16135" max="16384" width="11.42578125" style="10"/>
  </cols>
  <sheetData>
    <row r="1" spans="1:6" ht="51.75" customHeight="1" x14ac:dyDescent="0.2">
      <c r="A1" s="96"/>
      <c r="B1" s="96"/>
      <c r="C1" s="96"/>
      <c r="D1" s="96"/>
      <c r="E1" s="148"/>
      <c r="F1" s="96"/>
    </row>
    <row r="2" spans="1:6" ht="73.5" customHeight="1" x14ac:dyDescent="0.3">
      <c r="A2" s="172" t="s">
        <v>53</v>
      </c>
      <c r="B2" s="172"/>
      <c r="C2" s="172"/>
      <c r="D2" s="172"/>
      <c r="E2" s="172"/>
      <c r="F2" s="172"/>
    </row>
    <row r="3" spans="1:6" ht="16.5" customHeight="1" x14ac:dyDescent="0.2">
      <c r="A3" s="97" t="s">
        <v>32</v>
      </c>
      <c r="B3" s="98"/>
      <c r="C3" s="98"/>
      <c r="D3" s="96"/>
      <c r="E3" s="148"/>
      <c r="F3" s="96"/>
    </row>
    <row r="4" spans="1:6" ht="22.5" customHeight="1" x14ac:dyDescent="0.2">
      <c r="A4" s="96"/>
      <c r="B4" s="96"/>
      <c r="C4" s="96"/>
      <c r="D4" s="96"/>
      <c r="E4" s="148"/>
      <c r="F4" s="96"/>
    </row>
    <row r="5" spans="1:6" s="11" customFormat="1" ht="20.25" customHeight="1" x14ac:dyDescent="0.2">
      <c r="A5" s="99" t="s">
        <v>58</v>
      </c>
      <c r="B5" s="100"/>
      <c r="C5" s="101"/>
      <c r="D5" s="149"/>
      <c r="E5" s="150"/>
      <c r="F5" s="102"/>
    </row>
    <row r="6" spans="1:6" s="12" customFormat="1" ht="45" customHeight="1" x14ac:dyDescent="0.2">
      <c r="A6" s="166"/>
      <c r="B6" s="167"/>
      <c r="C6" s="103" t="s">
        <v>34</v>
      </c>
      <c r="D6" s="104" t="s">
        <v>35</v>
      </c>
      <c r="E6" s="105" t="s">
        <v>36</v>
      </c>
      <c r="F6" s="104" t="s">
        <v>37</v>
      </c>
    </row>
    <row r="7" spans="1:6" ht="17.25" customHeight="1" x14ac:dyDescent="0.25">
      <c r="A7" s="168" t="s">
        <v>29</v>
      </c>
      <c r="B7" s="169"/>
      <c r="C7" s="136">
        <v>120</v>
      </c>
      <c r="D7" s="137">
        <v>3250</v>
      </c>
      <c r="E7" s="106">
        <f>D7/30*'Fattore di correzione'!N7</f>
        <v>75.833333333333329</v>
      </c>
      <c r="F7" s="109">
        <f>100/E9*E7</f>
        <v>83.333333333333329</v>
      </c>
    </row>
    <row r="8" spans="1:6" ht="17.25" customHeight="1" x14ac:dyDescent="0.25">
      <c r="A8" s="168" t="s">
        <v>30</v>
      </c>
      <c r="B8" s="169"/>
      <c r="C8" s="138">
        <v>30</v>
      </c>
      <c r="D8" s="139">
        <v>650</v>
      </c>
      <c r="E8" s="106">
        <f>D8/30*'Fattore di correzione'!N7</f>
        <v>15.166666666666666</v>
      </c>
      <c r="F8" s="109">
        <f>100/E9*E8</f>
        <v>16.666666666666668</v>
      </c>
    </row>
    <row r="9" spans="1:6" ht="27" customHeight="1" x14ac:dyDescent="0.25">
      <c r="A9" s="107" t="s">
        <v>38</v>
      </c>
      <c r="B9" s="108"/>
      <c r="C9" s="109">
        <f>SUM(C7:C8)</f>
        <v>150</v>
      </c>
      <c r="D9" s="109">
        <f>SUM(D7:D8)</f>
        <v>3900</v>
      </c>
      <c r="E9" s="106">
        <f>SUM(E7:E8)</f>
        <v>91</v>
      </c>
      <c r="F9" s="109">
        <f>SUM(F7:F8)</f>
        <v>100</v>
      </c>
    </row>
    <row r="10" spans="1:6" ht="35.25" customHeight="1" x14ac:dyDescent="0.2">
      <c r="A10" s="110"/>
      <c r="B10" s="111"/>
      <c r="C10" s="111"/>
      <c r="D10" s="111"/>
      <c r="E10" s="151"/>
      <c r="F10" s="110"/>
    </row>
    <row r="11" spans="1:6" s="11" customFormat="1" ht="20.25" customHeight="1" x14ac:dyDescent="0.2">
      <c r="A11" s="99" t="s">
        <v>59</v>
      </c>
      <c r="B11" s="100"/>
      <c r="C11" s="101"/>
      <c r="D11" s="102"/>
      <c r="E11" s="150"/>
      <c r="F11" s="152"/>
    </row>
    <row r="12" spans="1:6" s="12" customFormat="1" ht="45" customHeight="1" x14ac:dyDescent="0.2">
      <c r="A12" s="166"/>
      <c r="B12" s="167"/>
      <c r="C12" s="103" t="s">
        <v>34</v>
      </c>
      <c r="D12" s="104" t="s">
        <v>35</v>
      </c>
      <c r="E12" s="105" t="s">
        <v>36</v>
      </c>
      <c r="F12" s="104" t="s">
        <v>37</v>
      </c>
    </row>
    <row r="13" spans="1:6" ht="17.25" customHeight="1" x14ac:dyDescent="0.25">
      <c r="A13" s="168" t="s">
        <v>29</v>
      </c>
      <c r="B13" s="169"/>
      <c r="C13" s="136">
        <v>130</v>
      </c>
      <c r="D13" s="137">
        <v>3100</v>
      </c>
      <c r="E13" s="106">
        <f>D13/30*'Fattore di correzione'!N8</f>
        <v>72.333333333333329</v>
      </c>
      <c r="F13" s="109">
        <f>100/E15*E13</f>
        <v>83.78378378378379</v>
      </c>
    </row>
    <row r="14" spans="1:6" ht="17.25" customHeight="1" x14ac:dyDescent="0.25">
      <c r="A14" s="168" t="s">
        <v>30</v>
      </c>
      <c r="B14" s="169"/>
      <c r="C14" s="138">
        <v>30</v>
      </c>
      <c r="D14" s="139">
        <v>600</v>
      </c>
      <c r="E14" s="106">
        <f>D14/30*'Fattore di correzione'!N8</f>
        <v>14</v>
      </c>
      <c r="F14" s="109">
        <f>100/E15*E14</f>
        <v>16.216216216216218</v>
      </c>
    </row>
    <row r="15" spans="1:6" ht="27" customHeight="1" x14ac:dyDescent="0.25">
      <c r="A15" s="107" t="s">
        <v>38</v>
      </c>
      <c r="B15" s="108"/>
      <c r="C15" s="109">
        <f>SUM(C13:C14)</f>
        <v>160</v>
      </c>
      <c r="D15" s="109">
        <f>SUM(D13:D14)</f>
        <v>3700</v>
      </c>
      <c r="E15" s="106">
        <f>SUM(E13:E14)</f>
        <v>86.333333333333329</v>
      </c>
      <c r="F15" s="109">
        <f>SUM(F13:F14)</f>
        <v>100</v>
      </c>
    </row>
    <row r="16" spans="1:6" ht="35.25" customHeight="1" x14ac:dyDescent="0.25">
      <c r="A16" s="116"/>
      <c r="B16" s="110"/>
      <c r="C16" s="117"/>
      <c r="D16" s="118"/>
      <c r="E16" s="118"/>
      <c r="F16" s="118"/>
    </row>
    <row r="17" spans="1:6" ht="20.25" customHeight="1" x14ac:dyDescent="0.2">
      <c r="A17" s="99" t="s">
        <v>60</v>
      </c>
      <c r="B17" s="100"/>
      <c r="C17" s="101"/>
      <c r="D17" s="102"/>
      <c r="E17" s="150"/>
      <c r="F17" s="153"/>
    </row>
    <row r="18" spans="1:6" ht="45" x14ac:dyDescent="0.2">
      <c r="A18" s="166"/>
      <c r="B18" s="167"/>
      <c r="C18" s="103" t="s">
        <v>34</v>
      </c>
      <c r="D18" s="104" t="s">
        <v>35</v>
      </c>
      <c r="E18" s="105" t="s">
        <v>36</v>
      </c>
      <c r="F18" s="104" t="s">
        <v>37</v>
      </c>
    </row>
    <row r="19" spans="1:6" ht="17.25" customHeight="1" x14ac:dyDescent="0.25">
      <c r="A19" s="168" t="s">
        <v>29</v>
      </c>
      <c r="B19" s="169"/>
      <c r="C19" s="136">
        <v>0</v>
      </c>
      <c r="D19" s="137">
        <v>0</v>
      </c>
      <c r="E19" s="106">
        <f>D19/30*'Fattore di correzione'!N9</f>
        <v>0</v>
      </c>
      <c r="F19" s="109" t="e">
        <f>100/E21*E19</f>
        <v>#DIV/0!</v>
      </c>
    </row>
    <row r="20" spans="1:6" ht="17.25" customHeight="1" x14ac:dyDescent="0.25">
      <c r="A20" s="168" t="s">
        <v>30</v>
      </c>
      <c r="B20" s="169"/>
      <c r="C20" s="138">
        <v>0</v>
      </c>
      <c r="D20" s="139">
        <v>0</v>
      </c>
      <c r="E20" s="106">
        <f>D20/30*'Fattore di correzione'!N9</f>
        <v>0</v>
      </c>
      <c r="F20" s="109" t="e">
        <f>100/E21*E20</f>
        <v>#DIV/0!</v>
      </c>
    </row>
    <row r="21" spans="1:6" ht="27" customHeight="1" x14ac:dyDescent="0.25">
      <c r="A21" s="107" t="s">
        <v>38</v>
      </c>
      <c r="B21" s="108"/>
      <c r="C21" s="109">
        <f>SUM(C19:C20)</f>
        <v>0</v>
      </c>
      <c r="D21" s="109">
        <f>SUM(D19:D20)</f>
        <v>0</v>
      </c>
      <c r="E21" s="106">
        <f>SUM(E19:E20)</f>
        <v>0</v>
      </c>
      <c r="F21" s="109" t="e">
        <f>SUM(F19:F20)</f>
        <v>#DIV/0!</v>
      </c>
    </row>
    <row r="22" spans="1:6" ht="35.25" customHeight="1" x14ac:dyDescent="0.2">
      <c r="A22" s="96"/>
      <c r="B22" s="96"/>
      <c r="C22" s="96"/>
      <c r="D22" s="96"/>
      <c r="E22" s="148"/>
      <c r="F22" s="148"/>
    </row>
    <row r="23" spans="1:6" s="13" customFormat="1" ht="20.25" customHeight="1" x14ac:dyDescent="0.2">
      <c r="A23" s="99" t="s">
        <v>61</v>
      </c>
      <c r="B23" s="100"/>
      <c r="C23" s="101"/>
      <c r="D23" s="102"/>
      <c r="E23" s="150"/>
      <c r="F23" s="153"/>
    </row>
    <row r="24" spans="1:6" s="13" customFormat="1" ht="45" x14ac:dyDescent="0.2">
      <c r="A24" s="166"/>
      <c r="B24" s="167"/>
      <c r="C24" s="103" t="s">
        <v>34</v>
      </c>
      <c r="D24" s="104" t="s">
        <v>35</v>
      </c>
      <c r="E24" s="105" t="s">
        <v>36</v>
      </c>
      <c r="F24" s="104" t="s">
        <v>37</v>
      </c>
    </row>
    <row r="25" spans="1:6" ht="17.25" customHeight="1" x14ac:dyDescent="0.25">
      <c r="A25" s="168" t="s">
        <v>29</v>
      </c>
      <c r="B25" s="169"/>
      <c r="C25" s="136">
        <v>0</v>
      </c>
      <c r="D25" s="137">
        <v>0</v>
      </c>
      <c r="E25" s="106">
        <f>D25/30*'Fattore di correzione'!N10</f>
        <v>0</v>
      </c>
      <c r="F25" s="109" t="e">
        <f>100/E27*E25</f>
        <v>#DIV/0!</v>
      </c>
    </row>
    <row r="26" spans="1:6" ht="17.25" customHeight="1" x14ac:dyDescent="0.25">
      <c r="A26" s="168" t="s">
        <v>30</v>
      </c>
      <c r="B26" s="169"/>
      <c r="C26" s="138">
        <v>0</v>
      </c>
      <c r="D26" s="139">
        <v>0</v>
      </c>
      <c r="E26" s="106">
        <f>D26/30*'Fattore di correzione'!N10</f>
        <v>0</v>
      </c>
      <c r="F26" s="109" t="e">
        <f>100/E27*E26</f>
        <v>#DIV/0!</v>
      </c>
    </row>
    <row r="27" spans="1:6" ht="27" customHeight="1" x14ac:dyDescent="0.25">
      <c r="A27" s="107" t="s">
        <v>38</v>
      </c>
      <c r="B27" s="108"/>
      <c r="C27" s="109">
        <f>SUM(C25:C26)</f>
        <v>0</v>
      </c>
      <c r="D27" s="109">
        <f>SUM(D25:D26)</f>
        <v>0</v>
      </c>
      <c r="E27" s="106">
        <f>SUM(E25:E26)</f>
        <v>0</v>
      </c>
      <c r="F27" s="109" t="e">
        <f>SUM(F25:F26)</f>
        <v>#DIV/0!</v>
      </c>
    </row>
    <row r="28" spans="1:6" ht="35.25" customHeight="1" x14ac:dyDescent="0.2">
      <c r="A28" s="96"/>
      <c r="B28" s="96"/>
      <c r="C28" s="96"/>
      <c r="D28" s="96"/>
      <c r="E28" s="148"/>
      <c r="F28" s="148"/>
    </row>
    <row r="29" spans="1:6" ht="20.25" customHeight="1" x14ac:dyDescent="0.2">
      <c r="A29" s="99" t="s">
        <v>62</v>
      </c>
      <c r="B29" s="100"/>
      <c r="C29" s="101"/>
      <c r="D29" s="102"/>
      <c r="E29" s="150"/>
      <c r="F29" s="153"/>
    </row>
    <row r="30" spans="1:6" ht="45" x14ac:dyDescent="0.2">
      <c r="A30" s="166"/>
      <c r="B30" s="167"/>
      <c r="C30" s="103" t="s">
        <v>34</v>
      </c>
      <c r="D30" s="104" t="s">
        <v>35</v>
      </c>
      <c r="E30" s="105" t="s">
        <v>36</v>
      </c>
      <c r="F30" s="104" t="s">
        <v>37</v>
      </c>
    </row>
    <row r="31" spans="1:6" ht="17.25" customHeight="1" x14ac:dyDescent="0.25">
      <c r="A31" s="168" t="s">
        <v>29</v>
      </c>
      <c r="B31" s="169"/>
      <c r="C31" s="136">
        <v>0</v>
      </c>
      <c r="D31" s="137">
        <v>0</v>
      </c>
      <c r="E31" s="106">
        <f>D31/30*'Fattore di correzione'!N11</f>
        <v>0</v>
      </c>
      <c r="F31" s="109" t="e">
        <f>100/E33*E31</f>
        <v>#DIV/0!</v>
      </c>
    </row>
    <row r="32" spans="1:6" ht="17.25" customHeight="1" x14ac:dyDescent="0.25">
      <c r="A32" s="168" t="s">
        <v>30</v>
      </c>
      <c r="B32" s="169"/>
      <c r="C32" s="138">
        <v>0</v>
      </c>
      <c r="D32" s="139">
        <v>0</v>
      </c>
      <c r="E32" s="106">
        <f>D32/30*'Fattore di correzione'!N11</f>
        <v>0</v>
      </c>
      <c r="F32" s="109" t="e">
        <f>100/E33*E32</f>
        <v>#DIV/0!</v>
      </c>
    </row>
    <row r="33" spans="1:6" ht="27" customHeight="1" x14ac:dyDescent="0.25">
      <c r="A33" s="107" t="s">
        <v>38</v>
      </c>
      <c r="B33" s="108"/>
      <c r="C33" s="109">
        <f>SUM(C31:C32)</f>
        <v>0</v>
      </c>
      <c r="D33" s="109">
        <f>SUM(D31:D32)</f>
        <v>0</v>
      </c>
      <c r="E33" s="106">
        <f>SUM(E31:E32)</f>
        <v>0</v>
      </c>
      <c r="F33" s="109" t="e">
        <f>SUM(F31:F32)</f>
        <v>#DIV/0!</v>
      </c>
    </row>
    <row r="34" spans="1:6" ht="35.25" customHeight="1" x14ac:dyDescent="0.2">
      <c r="A34" s="96"/>
      <c r="B34" s="96"/>
      <c r="C34" s="96"/>
      <c r="D34" s="96"/>
      <c r="E34" s="148"/>
      <c r="F34" s="148"/>
    </row>
    <row r="35" spans="1:6" ht="20.25" customHeight="1" x14ac:dyDescent="0.2">
      <c r="A35" s="99" t="s">
        <v>63</v>
      </c>
      <c r="B35" s="100"/>
      <c r="C35" s="101"/>
      <c r="D35" s="102"/>
      <c r="E35" s="150"/>
      <c r="F35" s="153"/>
    </row>
    <row r="36" spans="1:6" ht="45" x14ac:dyDescent="0.2">
      <c r="A36" s="166"/>
      <c r="B36" s="167"/>
      <c r="C36" s="103" t="s">
        <v>34</v>
      </c>
      <c r="D36" s="104" t="s">
        <v>35</v>
      </c>
      <c r="E36" s="105" t="s">
        <v>36</v>
      </c>
      <c r="F36" s="104" t="s">
        <v>37</v>
      </c>
    </row>
    <row r="37" spans="1:6" ht="17.25" customHeight="1" x14ac:dyDescent="0.25">
      <c r="A37" s="168" t="s">
        <v>29</v>
      </c>
      <c r="B37" s="169"/>
      <c r="C37" s="136">
        <v>0</v>
      </c>
      <c r="D37" s="137">
        <v>0</v>
      </c>
      <c r="E37" s="106">
        <f>D37/30*'Fattore di correzione'!N12</f>
        <v>0</v>
      </c>
      <c r="F37" s="109" t="e">
        <f>100/E39*E37</f>
        <v>#DIV/0!</v>
      </c>
    </row>
    <row r="38" spans="1:6" ht="17.25" customHeight="1" x14ac:dyDescent="0.25">
      <c r="A38" s="168" t="s">
        <v>30</v>
      </c>
      <c r="B38" s="169"/>
      <c r="C38" s="138">
        <v>0</v>
      </c>
      <c r="D38" s="139">
        <v>0</v>
      </c>
      <c r="E38" s="106">
        <f>D38/30*'Fattore di correzione'!N12</f>
        <v>0</v>
      </c>
      <c r="F38" s="109" t="e">
        <f>100/E39*E38</f>
        <v>#DIV/0!</v>
      </c>
    </row>
    <row r="39" spans="1:6" ht="27" customHeight="1" x14ac:dyDescent="0.25">
      <c r="A39" s="107" t="s">
        <v>38</v>
      </c>
      <c r="B39" s="108"/>
      <c r="C39" s="109">
        <f>SUM(C37:C38)</f>
        <v>0</v>
      </c>
      <c r="D39" s="109">
        <f>SUM(D37:D38)</f>
        <v>0</v>
      </c>
      <c r="E39" s="106">
        <f>SUM(E37:E38)</f>
        <v>0</v>
      </c>
      <c r="F39" s="109" t="e">
        <f>SUM(F37:F38)</f>
        <v>#DIV/0!</v>
      </c>
    </row>
    <row r="40" spans="1:6" ht="35.25" customHeight="1" x14ac:dyDescent="0.2">
      <c r="A40" s="96"/>
      <c r="B40" s="96"/>
      <c r="C40" s="96"/>
      <c r="D40" s="96"/>
      <c r="E40" s="148"/>
      <c r="F40" s="148"/>
    </row>
    <row r="41" spans="1:6" ht="20.25" customHeight="1" x14ac:dyDescent="0.2">
      <c r="A41" s="99" t="s">
        <v>64</v>
      </c>
      <c r="B41" s="100"/>
      <c r="C41" s="101"/>
      <c r="D41" s="102"/>
      <c r="E41" s="150"/>
      <c r="F41" s="153"/>
    </row>
    <row r="42" spans="1:6" ht="45" x14ac:dyDescent="0.2">
      <c r="A42" s="166"/>
      <c r="B42" s="167"/>
      <c r="C42" s="103" t="s">
        <v>34</v>
      </c>
      <c r="D42" s="104" t="s">
        <v>35</v>
      </c>
      <c r="E42" s="105" t="s">
        <v>36</v>
      </c>
      <c r="F42" s="104" t="s">
        <v>37</v>
      </c>
    </row>
    <row r="43" spans="1:6" ht="17.25" customHeight="1" x14ac:dyDescent="0.25">
      <c r="A43" s="121" t="s">
        <v>29</v>
      </c>
      <c r="B43" s="122"/>
      <c r="C43" s="136">
        <v>0</v>
      </c>
      <c r="D43" s="137">
        <v>0</v>
      </c>
      <c r="E43" s="106">
        <f>D43/30*'Fattore di correzione'!N13</f>
        <v>0</v>
      </c>
      <c r="F43" s="109" t="e">
        <f>100/E45*E43</f>
        <v>#DIV/0!</v>
      </c>
    </row>
    <row r="44" spans="1:6" ht="17.25" customHeight="1" x14ac:dyDescent="0.25">
      <c r="A44" s="168" t="s">
        <v>30</v>
      </c>
      <c r="B44" s="169"/>
      <c r="C44" s="138">
        <v>0</v>
      </c>
      <c r="D44" s="139">
        <v>0</v>
      </c>
      <c r="E44" s="106">
        <f>D44/30*'Fattore di correzione'!N13</f>
        <v>0</v>
      </c>
      <c r="F44" s="109" t="e">
        <f>100/E45*E44</f>
        <v>#DIV/0!</v>
      </c>
    </row>
    <row r="45" spans="1:6" ht="27" customHeight="1" x14ac:dyDescent="0.25">
      <c r="A45" s="107" t="s">
        <v>38</v>
      </c>
      <c r="B45" s="108"/>
      <c r="C45" s="109">
        <f>SUM(C43:C44)</f>
        <v>0</v>
      </c>
      <c r="D45" s="109">
        <f>SUM(D43:D44)</f>
        <v>0</v>
      </c>
      <c r="E45" s="106">
        <f>SUM(E43:E44)</f>
        <v>0</v>
      </c>
      <c r="F45" s="109" t="e">
        <f>SUM(F43:F44)</f>
        <v>#DIV/0!</v>
      </c>
    </row>
    <row r="46" spans="1:6" ht="35.25" customHeight="1" x14ac:dyDescent="0.2">
      <c r="A46" s="96"/>
      <c r="B46" s="96"/>
      <c r="C46" s="96"/>
      <c r="D46" s="96"/>
      <c r="E46" s="148"/>
      <c r="F46" s="148"/>
    </row>
    <row r="47" spans="1:6" ht="20.25" customHeight="1" x14ac:dyDescent="0.2">
      <c r="A47" s="99" t="s">
        <v>65</v>
      </c>
      <c r="B47" s="100"/>
      <c r="C47" s="101"/>
      <c r="D47" s="102"/>
      <c r="E47" s="150"/>
      <c r="F47" s="153"/>
    </row>
    <row r="48" spans="1:6" ht="45" x14ac:dyDescent="0.2">
      <c r="A48" s="166"/>
      <c r="B48" s="167"/>
      <c r="C48" s="103" t="s">
        <v>34</v>
      </c>
      <c r="D48" s="104" t="s">
        <v>35</v>
      </c>
      <c r="E48" s="105" t="s">
        <v>36</v>
      </c>
      <c r="F48" s="104" t="s">
        <v>37</v>
      </c>
    </row>
    <row r="49" spans="1:6" ht="17.25" customHeight="1" x14ac:dyDescent="0.25">
      <c r="A49" s="168" t="s">
        <v>29</v>
      </c>
      <c r="B49" s="169"/>
      <c r="C49" s="136">
        <v>0</v>
      </c>
      <c r="D49" s="137">
        <v>0</v>
      </c>
      <c r="E49" s="106">
        <f>D49/30*'Fattore di correzione'!N14</f>
        <v>0</v>
      </c>
      <c r="F49" s="109" t="e">
        <f>100/E51*E49</f>
        <v>#DIV/0!</v>
      </c>
    </row>
    <row r="50" spans="1:6" ht="17.25" customHeight="1" x14ac:dyDescent="0.25">
      <c r="A50" s="168" t="s">
        <v>30</v>
      </c>
      <c r="B50" s="169"/>
      <c r="C50" s="138">
        <v>0</v>
      </c>
      <c r="D50" s="139">
        <v>0</v>
      </c>
      <c r="E50" s="106">
        <f>D50/30*'Fattore di correzione'!N14</f>
        <v>0</v>
      </c>
      <c r="F50" s="109" t="e">
        <f>100/E51*E50</f>
        <v>#DIV/0!</v>
      </c>
    </row>
    <row r="51" spans="1:6" ht="27" customHeight="1" x14ac:dyDescent="0.25">
      <c r="A51" s="107" t="s">
        <v>38</v>
      </c>
      <c r="B51" s="108"/>
      <c r="C51" s="109">
        <f>SUM(C49:C50)</f>
        <v>0</v>
      </c>
      <c r="D51" s="109">
        <f>SUM(D49:D50)</f>
        <v>0</v>
      </c>
      <c r="E51" s="106">
        <f>SUM(E49:E50)</f>
        <v>0</v>
      </c>
      <c r="F51" s="109" t="e">
        <f>SUM(F49:F50)</f>
        <v>#DIV/0!</v>
      </c>
    </row>
    <row r="52" spans="1:6" ht="35.25" customHeight="1" x14ac:dyDescent="0.2">
      <c r="A52" s="96"/>
      <c r="B52" s="96"/>
      <c r="C52" s="96"/>
      <c r="D52" s="96"/>
      <c r="E52" s="148"/>
      <c r="F52" s="148"/>
    </row>
    <row r="53" spans="1:6" ht="20.25" customHeight="1" x14ac:dyDescent="0.2">
      <c r="A53" s="99" t="s">
        <v>66</v>
      </c>
      <c r="B53" s="100"/>
      <c r="C53" s="101"/>
      <c r="D53" s="102"/>
      <c r="E53" s="150"/>
      <c r="F53" s="153"/>
    </row>
    <row r="54" spans="1:6" ht="45" x14ac:dyDescent="0.2">
      <c r="A54" s="166"/>
      <c r="B54" s="167"/>
      <c r="C54" s="103" t="s">
        <v>34</v>
      </c>
      <c r="D54" s="104" t="s">
        <v>35</v>
      </c>
      <c r="E54" s="105" t="s">
        <v>36</v>
      </c>
      <c r="F54" s="104" t="s">
        <v>37</v>
      </c>
    </row>
    <row r="55" spans="1:6" ht="17.25" customHeight="1" x14ac:dyDescent="0.25">
      <c r="A55" s="168" t="s">
        <v>29</v>
      </c>
      <c r="B55" s="169"/>
      <c r="C55" s="136">
        <v>0</v>
      </c>
      <c r="D55" s="137">
        <v>0</v>
      </c>
      <c r="E55" s="106">
        <f>D55/30*'Fattore di correzione'!N15</f>
        <v>0</v>
      </c>
      <c r="F55" s="109" t="e">
        <f>100/E57*E55</f>
        <v>#DIV/0!</v>
      </c>
    </row>
    <row r="56" spans="1:6" ht="17.25" customHeight="1" x14ac:dyDescent="0.25">
      <c r="A56" s="168" t="s">
        <v>30</v>
      </c>
      <c r="B56" s="169"/>
      <c r="C56" s="138">
        <v>0</v>
      </c>
      <c r="D56" s="139">
        <v>0</v>
      </c>
      <c r="E56" s="106">
        <f>D56/30*'Fattore di correzione'!N15</f>
        <v>0</v>
      </c>
      <c r="F56" s="109" t="e">
        <f>100/E57*E56</f>
        <v>#DIV/0!</v>
      </c>
    </row>
    <row r="57" spans="1:6" ht="27" customHeight="1" x14ac:dyDescent="0.25">
      <c r="A57" s="107" t="s">
        <v>38</v>
      </c>
      <c r="B57" s="108"/>
      <c r="C57" s="109">
        <f>SUM(C55:C56)</f>
        <v>0</v>
      </c>
      <c r="D57" s="109">
        <f>SUM(D55:D56)</f>
        <v>0</v>
      </c>
      <c r="E57" s="106">
        <f>SUM(E55:E56)</f>
        <v>0</v>
      </c>
      <c r="F57" s="109" t="e">
        <f>SUM(F55:F56)</f>
        <v>#DIV/0!</v>
      </c>
    </row>
    <row r="58" spans="1:6" ht="35.25" customHeight="1" x14ac:dyDescent="0.2">
      <c r="A58" s="96"/>
      <c r="B58" s="96"/>
      <c r="C58" s="96"/>
      <c r="D58" s="96"/>
      <c r="E58" s="148"/>
      <c r="F58" s="148"/>
    </row>
    <row r="59" spans="1:6" ht="20.25" customHeight="1" x14ac:dyDescent="0.2">
      <c r="A59" s="99" t="s">
        <v>67</v>
      </c>
      <c r="B59" s="100"/>
      <c r="C59" s="101"/>
      <c r="D59" s="102"/>
      <c r="E59" s="150"/>
      <c r="F59" s="153"/>
    </row>
    <row r="60" spans="1:6" ht="45" x14ac:dyDescent="0.2">
      <c r="A60" s="166"/>
      <c r="B60" s="167"/>
      <c r="C60" s="103" t="s">
        <v>34</v>
      </c>
      <c r="D60" s="104" t="s">
        <v>35</v>
      </c>
      <c r="E60" s="105" t="s">
        <v>36</v>
      </c>
      <c r="F60" s="104" t="s">
        <v>37</v>
      </c>
    </row>
    <row r="61" spans="1:6" ht="17.25" customHeight="1" x14ac:dyDescent="0.25">
      <c r="A61" s="168" t="s">
        <v>29</v>
      </c>
      <c r="B61" s="169"/>
      <c r="C61" s="136">
        <v>0</v>
      </c>
      <c r="D61" s="137">
        <v>0</v>
      </c>
      <c r="E61" s="106">
        <f>D61/30*'Fattore di correzione'!N16</f>
        <v>0</v>
      </c>
      <c r="F61" s="109" t="e">
        <f>100/E63*E61</f>
        <v>#DIV/0!</v>
      </c>
    </row>
    <row r="62" spans="1:6" ht="17.25" customHeight="1" x14ac:dyDescent="0.25">
      <c r="A62" s="168" t="s">
        <v>30</v>
      </c>
      <c r="B62" s="169"/>
      <c r="C62" s="138">
        <v>0</v>
      </c>
      <c r="D62" s="139">
        <v>0</v>
      </c>
      <c r="E62" s="106">
        <f>D62/30*'Fattore di correzione'!N16</f>
        <v>0</v>
      </c>
      <c r="F62" s="109" t="e">
        <f>100/E63*E62</f>
        <v>#DIV/0!</v>
      </c>
    </row>
    <row r="63" spans="1:6" ht="27" customHeight="1" x14ac:dyDescent="0.25">
      <c r="A63" s="107" t="s">
        <v>38</v>
      </c>
      <c r="B63" s="108"/>
      <c r="C63" s="109">
        <f>SUM(C61:C62)</f>
        <v>0</v>
      </c>
      <c r="D63" s="109">
        <f>SUM(D61:D62)</f>
        <v>0</v>
      </c>
      <c r="E63" s="106">
        <f>SUM(E61:E62)</f>
        <v>0</v>
      </c>
      <c r="F63" s="109" t="e">
        <f>SUM(F61:F62)</f>
        <v>#DIV/0!</v>
      </c>
    </row>
    <row r="64" spans="1:6" ht="35.25" customHeight="1" x14ac:dyDescent="0.2">
      <c r="A64" s="96"/>
      <c r="B64" s="96"/>
      <c r="C64" s="96"/>
      <c r="D64" s="96"/>
      <c r="E64" s="148"/>
      <c r="F64" s="148"/>
    </row>
    <row r="65" spans="1:6" ht="20.25" customHeight="1" x14ac:dyDescent="0.2">
      <c r="A65" s="99" t="s">
        <v>68</v>
      </c>
      <c r="B65" s="100"/>
      <c r="C65" s="101"/>
      <c r="D65" s="102"/>
      <c r="E65" s="150"/>
      <c r="F65" s="153"/>
    </row>
    <row r="66" spans="1:6" ht="45" x14ac:dyDescent="0.2">
      <c r="A66" s="166"/>
      <c r="B66" s="167"/>
      <c r="C66" s="103" t="s">
        <v>34</v>
      </c>
      <c r="D66" s="104" t="s">
        <v>35</v>
      </c>
      <c r="E66" s="105" t="s">
        <v>36</v>
      </c>
      <c r="F66" s="104" t="s">
        <v>37</v>
      </c>
    </row>
    <row r="67" spans="1:6" ht="17.25" customHeight="1" x14ac:dyDescent="0.25">
      <c r="A67" s="168" t="s">
        <v>29</v>
      </c>
      <c r="B67" s="169"/>
      <c r="C67" s="136">
        <v>0</v>
      </c>
      <c r="D67" s="137">
        <v>0</v>
      </c>
      <c r="E67" s="106">
        <f>D67/30*'Fattore di correzione'!N17</f>
        <v>0</v>
      </c>
      <c r="F67" s="109" t="e">
        <f>100/E69*E67</f>
        <v>#DIV/0!</v>
      </c>
    </row>
    <row r="68" spans="1:6" ht="17.25" customHeight="1" x14ac:dyDescent="0.25">
      <c r="A68" s="168" t="s">
        <v>30</v>
      </c>
      <c r="B68" s="169"/>
      <c r="C68" s="138">
        <v>0</v>
      </c>
      <c r="D68" s="139">
        <v>0</v>
      </c>
      <c r="E68" s="106">
        <f>D68/30*'Fattore di correzione'!N17</f>
        <v>0</v>
      </c>
      <c r="F68" s="109" t="e">
        <f>100/E69*E68</f>
        <v>#DIV/0!</v>
      </c>
    </row>
    <row r="69" spans="1:6" ht="27" customHeight="1" x14ac:dyDescent="0.25">
      <c r="A69" s="107" t="s">
        <v>38</v>
      </c>
      <c r="B69" s="108"/>
      <c r="C69" s="109">
        <f>SUM(C67:C68)</f>
        <v>0</v>
      </c>
      <c r="D69" s="109">
        <f>SUM(D67:D68)</f>
        <v>0</v>
      </c>
      <c r="E69" s="106">
        <f>SUM(E67:E68)</f>
        <v>0</v>
      </c>
      <c r="F69" s="109" t="e">
        <f>SUM(F67:F68)</f>
        <v>#DIV/0!</v>
      </c>
    </row>
    <row r="70" spans="1:6" x14ac:dyDescent="0.2">
      <c r="A70" s="96"/>
      <c r="B70" s="96"/>
      <c r="C70" s="96"/>
      <c r="D70" s="96"/>
      <c r="E70" s="148"/>
      <c r="F70" s="148"/>
    </row>
    <row r="71" spans="1:6" x14ac:dyDescent="0.2">
      <c r="A71" s="96"/>
      <c r="B71" s="96"/>
      <c r="C71" s="96"/>
      <c r="D71" s="96"/>
      <c r="E71" s="148"/>
      <c r="F71" s="148"/>
    </row>
    <row r="72" spans="1:6" x14ac:dyDescent="0.2">
      <c r="A72" s="96"/>
      <c r="B72" s="96"/>
      <c r="C72" s="96"/>
      <c r="D72" s="96"/>
      <c r="E72" s="148"/>
      <c r="F72" s="96"/>
    </row>
    <row r="73" spans="1:6" ht="15.75" x14ac:dyDescent="0.2">
      <c r="A73" s="123" t="s">
        <v>40</v>
      </c>
      <c r="B73" s="96"/>
      <c r="C73" s="96"/>
      <c r="D73" s="96"/>
      <c r="E73" s="148"/>
      <c r="F73" s="96"/>
    </row>
    <row r="74" spans="1:6" ht="15" x14ac:dyDescent="0.2">
      <c r="A74" s="96"/>
      <c r="B74" s="96"/>
      <c r="C74" s="96"/>
      <c r="D74" s="96"/>
      <c r="E74" s="124" t="s">
        <v>39</v>
      </c>
      <c r="F74" s="104" t="s">
        <v>37</v>
      </c>
    </row>
    <row r="75" spans="1:6" ht="30.75" customHeight="1" x14ac:dyDescent="0.2">
      <c r="A75" s="170" t="s">
        <v>41</v>
      </c>
      <c r="B75" s="170"/>
      <c r="C75" s="170"/>
      <c r="D75" s="170"/>
      <c r="E75" s="156">
        <v>210</v>
      </c>
      <c r="F75" s="154">
        <v>100</v>
      </c>
    </row>
    <row r="76" spans="1:6" ht="19.5" customHeight="1" x14ac:dyDescent="0.2">
      <c r="A76" s="127" t="s">
        <v>49</v>
      </c>
      <c r="B76" s="128"/>
      <c r="C76" s="128"/>
      <c r="D76" s="128"/>
      <c r="E76" s="109">
        <f>E9+E15+E21+E27+E33+E39+E45+E51+E57+E63+E69</f>
        <v>177.33333333333331</v>
      </c>
      <c r="F76" s="155">
        <f>E76/E75*100</f>
        <v>84.444444444444429</v>
      </c>
    </row>
    <row r="77" spans="1:6" ht="14.25" x14ac:dyDescent="0.2">
      <c r="A77" s="131"/>
      <c r="B77" s="96"/>
      <c r="C77" s="96"/>
      <c r="D77" s="96"/>
      <c r="E77" s="118"/>
      <c r="F77" s="132"/>
    </row>
    <row r="78" spans="1:6" ht="16.5" customHeight="1" x14ac:dyDescent="0.2">
      <c r="A78" s="131" t="s">
        <v>43</v>
      </c>
      <c r="B78" s="133"/>
      <c r="C78" s="141" t="s">
        <v>45</v>
      </c>
      <c r="D78" s="142"/>
      <c r="E78" s="157"/>
      <c r="F78" s="132"/>
    </row>
    <row r="79" spans="1:6" ht="16.5" customHeight="1" x14ac:dyDescent="0.25">
      <c r="A79" s="134" t="s">
        <v>44</v>
      </c>
      <c r="B79" s="133"/>
      <c r="C79" s="144" t="s">
        <v>46</v>
      </c>
      <c r="D79" s="142"/>
      <c r="E79" s="158"/>
      <c r="F79" s="135"/>
    </row>
    <row r="80" spans="1:6" ht="16.5" customHeight="1" x14ac:dyDescent="0.2">
      <c r="A80" s="96"/>
      <c r="B80" s="96"/>
      <c r="C80" s="144" t="s">
        <v>47</v>
      </c>
      <c r="D80" s="146"/>
      <c r="E80" s="159"/>
      <c r="F80" s="96"/>
    </row>
    <row r="81" spans="1:6" ht="16.5" customHeight="1" x14ac:dyDescent="0.2">
      <c r="A81" s="96"/>
      <c r="B81" s="96"/>
      <c r="C81" s="141" t="s">
        <v>48</v>
      </c>
      <c r="D81" s="146"/>
      <c r="E81" s="159"/>
      <c r="F81" s="96"/>
    </row>
    <row r="82" spans="1:6" x14ac:dyDescent="0.2">
      <c r="A82" s="96"/>
      <c r="B82" s="96"/>
      <c r="C82" s="96"/>
      <c r="D82" s="96"/>
      <c r="E82" s="148"/>
      <c r="F82" s="96"/>
    </row>
    <row r="83" spans="1:6" x14ac:dyDescent="0.2">
      <c r="A83" s="96"/>
      <c r="B83" s="96"/>
      <c r="C83" s="96"/>
      <c r="D83" s="96"/>
      <c r="E83" s="148"/>
      <c r="F83" s="96"/>
    </row>
    <row r="84" spans="1:6" ht="29.25" customHeight="1" x14ac:dyDescent="0.2">
      <c r="A84" s="164" t="s">
        <v>51</v>
      </c>
      <c r="B84" s="165"/>
      <c r="C84" s="165"/>
      <c r="D84" s="165"/>
      <c r="E84" s="165"/>
      <c r="F84" s="165"/>
    </row>
    <row r="85" spans="1:6" ht="97.5" customHeight="1" x14ac:dyDescent="0.2">
      <c r="A85" s="164" t="s">
        <v>52</v>
      </c>
      <c r="B85" s="165"/>
      <c r="C85" s="165"/>
      <c r="D85" s="165"/>
      <c r="E85" s="165"/>
      <c r="F85" s="165"/>
    </row>
  </sheetData>
  <sheetProtection password="CA81" sheet="1" objects="1" scenarios="1" selectLockedCells="1"/>
  <mergeCells count="36">
    <mergeCell ref="A13:B13"/>
    <mergeCell ref="A2:F2"/>
    <mergeCell ref="A6:B6"/>
    <mergeCell ref="A7:B7"/>
    <mergeCell ref="A8:B8"/>
    <mergeCell ref="A12:B12"/>
    <mergeCell ref="A37:B37"/>
    <mergeCell ref="A14:B14"/>
    <mergeCell ref="A18:B18"/>
    <mergeCell ref="A19:B19"/>
    <mergeCell ref="A20:B20"/>
    <mergeCell ref="A24:B24"/>
    <mergeCell ref="A25:B25"/>
    <mergeCell ref="A26:B26"/>
    <mergeCell ref="A30:B30"/>
    <mergeCell ref="A31:B31"/>
    <mergeCell ref="A32:B32"/>
    <mergeCell ref="A36:B36"/>
    <mergeCell ref="A61:B61"/>
    <mergeCell ref="A38:B38"/>
    <mergeCell ref="A42:B42"/>
    <mergeCell ref="A44:B44"/>
    <mergeCell ref="A48:B48"/>
    <mergeCell ref="A49:B49"/>
    <mergeCell ref="A50:B50"/>
    <mergeCell ref="A54:B54"/>
    <mergeCell ref="A55:B55"/>
    <mergeCell ref="A56:B56"/>
    <mergeCell ref="A60:B60"/>
    <mergeCell ref="A85:F85"/>
    <mergeCell ref="A62:B62"/>
    <mergeCell ref="A66:B66"/>
    <mergeCell ref="A67:B67"/>
    <mergeCell ref="A68:B68"/>
    <mergeCell ref="A75:D75"/>
    <mergeCell ref="A84:F84"/>
  </mergeCells>
  <pageMargins left="0.78740157480314965" right="0.59055118110236227" top="0.62992125984251968" bottom="0.74803149606299213" header="0.27559055118110237" footer="0.43307086614173229"/>
  <pageSetup paperSize="9" scale="65" fitToHeight="2" orientation="portrait" r:id="rId1"/>
  <headerFooter alignWithMargins="0">
    <oddFooter>&amp;R&amp;8
&amp;D/&amp;F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76</xdr:row>
                    <xdr:rowOff>171450</xdr:rowOff>
                  </from>
                  <to>
                    <xdr:col>4</xdr:col>
                    <xdr:colOff>1085850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78</xdr:row>
                    <xdr:rowOff>190500</xdr:rowOff>
                  </from>
                  <to>
                    <xdr:col>4</xdr:col>
                    <xdr:colOff>1085850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77</xdr:row>
                    <xdr:rowOff>200025</xdr:rowOff>
                  </from>
                  <to>
                    <xdr:col>4</xdr:col>
                    <xdr:colOff>1085850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771525</xdr:colOff>
                    <xdr:row>80</xdr:row>
                    <xdr:rowOff>0</xdr:rowOff>
                  </from>
                  <to>
                    <xdr:col>4</xdr:col>
                    <xdr:colOff>1085850</xdr:colOff>
                    <xdr:row>81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showGridLines="0" zoomScale="50" zoomScaleNormal="50" workbookViewId="0">
      <selection activeCell="A2" sqref="A2:J2"/>
    </sheetView>
  </sheetViews>
  <sheetFormatPr baseColWidth="10" defaultRowHeight="12.75" x14ac:dyDescent="0.2"/>
  <cols>
    <col min="1" max="1" width="34.28515625" customWidth="1"/>
    <col min="2" max="2" width="19.42578125" customWidth="1"/>
    <col min="3" max="3" width="22.85546875" customWidth="1"/>
    <col min="4" max="5" width="17.7109375" customWidth="1"/>
    <col min="6" max="6" width="16.5703125" customWidth="1"/>
    <col min="7" max="7" width="18.42578125" customWidth="1"/>
    <col min="8" max="8" width="21.7109375" customWidth="1"/>
    <col min="9" max="9" width="23.28515625" customWidth="1"/>
    <col min="10" max="10" width="24" customWidth="1"/>
  </cols>
  <sheetData>
    <row r="1" spans="1:10" ht="90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08.75" customHeight="1" x14ac:dyDescent="0.2">
      <c r="A2" s="179" t="s">
        <v>89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5.5" customHeight="1" x14ac:dyDescent="0.3">
      <c r="A3" s="53" t="s">
        <v>0</v>
      </c>
      <c r="B3" s="160"/>
      <c r="C3" s="160"/>
      <c r="D3" s="160"/>
      <c r="E3" s="161"/>
      <c r="F3" s="161"/>
      <c r="G3" s="161"/>
      <c r="H3" s="59"/>
      <c r="I3" s="58"/>
      <c r="J3" s="58"/>
    </row>
    <row r="4" spans="1:10" ht="39.75" customHeight="1" x14ac:dyDescent="0.3">
      <c r="A4" s="59"/>
      <c r="B4" s="162"/>
      <c r="C4" s="162"/>
      <c r="D4" s="162"/>
      <c r="E4" s="162"/>
      <c r="F4" s="162"/>
      <c r="G4" s="162"/>
      <c r="H4" s="59"/>
      <c r="I4" s="58"/>
      <c r="J4" s="58"/>
    </row>
    <row r="5" spans="1:10" ht="42" customHeight="1" x14ac:dyDescent="0.3">
      <c r="A5" s="173" t="s">
        <v>13</v>
      </c>
      <c r="B5" s="174"/>
      <c r="C5" s="175"/>
      <c r="D5" s="58"/>
      <c r="E5" s="59"/>
      <c r="F5" s="59"/>
      <c r="G5" s="59"/>
      <c r="H5" s="59"/>
      <c r="I5" s="58"/>
      <c r="J5" s="58"/>
    </row>
    <row r="6" spans="1:10" ht="23.25" customHeight="1" x14ac:dyDescent="0.3">
      <c r="A6" s="60" t="s">
        <v>1</v>
      </c>
      <c r="B6" s="61" t="s">
        <v>2</v>
      </c>
      <c r="C6" s="61" t="s">
        <v>3</v>
      </c>
      <c r="D6" s="62"/>
      <c r="E6" s="59"/>
      <c r="F6" s="59"/>
      <c r="G6" s="59"/>
      <c r="H6" s="59"/>
      <c r="I6" s="58"/>
      <c r="J6" s="58"/>
    </row>
    <row r="7" spans="1:10" s="2" customFormat="1" ht="23.25" customHeight="1" x14ac:dyDescent="0.2">
      <c r="A7" s="63">
        <f>'Occupazione attuale'!C9</f>
        <v>100</v>
      </c>
      <c r="B7" s="77">
        <v>30</v>
      </c>
      <c r="C7" s="64">
        <f>SUM(A7:B7)</f>
        <v>130</v>
      </c>
      <c r="D7" s="65"/>
      <c r="E7" s="66"/>
      <c r="F7" s="66"/>
      <c r="G7" s="66"/>
      <c r="H7" s="66"/>
      <c r="I7" s="67"/>
      <c r="J7" s="67"/>
    </row>
    <row r="8" spans="1:10" ht="12" customHeight="1" x14ac:dyDescent="0.3">
      <c r="A8" s="76"/>
      <c r="B8" s="58"/>
      <c r="C8" s="68"/>
      <c r="D8" s="59"/>
      <c r="E8" s="59"/>
      <c r="F8" s="59"/>
      <c r="G8" s="59"/>
      <c r="H8" s="59"/>
      <c r="I8" s="58"/>
      <c r="J8" s="58"/>
    </row>
    <row r="9" spans="1:10" s="3" customFormat="1" ht="63.75" customHeight="1" x14ac:dyDescent="0.3">
      <c r="A9" s="73"/>
      <c r="B9" s="70" t="s">
        <v>4</v>
      </c>
      <c r="C9" s="69" t="s">
        <v>5</v>
      </c>
      <c r="D9" s="69" t="s">
        <v>6</v>
      </c>
      <c r="E9" s="69" t="s">
        <v>7</v>
      </c>
      <c r="F9" s="69" t="s">
        <v>8</v>
      </c>
      <c r="G9" s="69" t="s">
        <v>9</v>
      </c>
      <c r="H9" s="69" t="s">
        <v>10</v>
      </c>
      <c r="I9" s="69" t="s">
        <v>14</v>
      </c>
      <c r="J9" s="70" t="s">
        <v>11</v>
      </c>
    </row>
    <row r="10" spans="1:10" s="4" customFormat="1" ht="45" customHeight="1" x14ac:dyDescent="0.2">
      <c r="A10" s="74" t="s">
        <v>15</v>
      </c>
      <c r="B10" s="71">
        <f t="shared" ref="B10:H10" si="0">B109/$C$106*$C$7</f>
        <v>339.13043478260869</v>
      </c>
      <c r="C10" s="71">
        <f t="shared" si="0"/>
        <v>169.56521739130434</v>
      </c>
      <c r="D10" s="71">
        <f t="shared" si="0"/>
        <v>169.56521739130434</v>
      </c>
      <c r="E10" s="71">
        <f t="shared" si="0"/>
        <v>53.695652173913047</v>
      </c>
      <c r="F10" s="71">
        <f t="shared" si="0"/>
        <v>282.60869565217388</v>
      </c>
      <c r="G10" s="71">
        <f t="shared" si="0"/>
        <v>565.21739130434776</v>
      </c>
      <c r="H10" s="71">
        <f t="shared" si="0"/>
        <v>113.04347826086956</v>
      </c>
      <c r="I10" s="71">
        <f>SUM(B10:H10)</f>
        <v>1692.8260869565215</v>
      </c>
      <c r="J10" s="71"/>
    </row>
    <row r="11" spans="1:10" s="4" customFormat="1" ht="40.5" x14ac:dyDescent="0.2">
      <c r="A11" s="75" t="s">
        <v>16</v>
      </c>
      <c r="B11" s="51">
        <f>IF('Occupazione attuale'!$F$76&gt;100,B10,B10/100*'Occupazione attuale'!$F$76)</f>
        <v>339.13043478260869</v>
      </c>
      <c r="C11" s="51">
        <f>IF('Occupazione attuale'!$F$76&gt;100,C10,C10/100*'Occupazione attuale'!$F$76)</f>
        <v>169.56521739130434</v>
      </c>
      <c r="D11" s="51">
        <f>IF('Occupazione attuale'!$F$76&gt;100,D10,D10/100*'Occupazione attuale'!$F$76)</f>
        <v>169.56521739130434</v>
      </c>
      <c r="E11" s="51">
        <f>IF('Occupazione attuale'!$F$76&gt;100,E10,E10/100*'Occupazione attuale'!$F$76)</f>
        <v>53.695652173913047</v>
      </c>
      <c r="F11" s="51">
        <f>IF('Occupazione attuale'!$F$76&gt;100,F10,F10/100*'Occupazione attuale'!$F$76)</f>
        <v>282.60869565217388</v>
      </c>
      <c r="G11" s="51">
        <f>IF('Occupazione attuale'!$F$76&gt;100,G10,G10/100*'Occupazione attuale'!$F$76)</f>
        <v>565.21739130434776</v>
      </c>
      <c r="H11" s="51">
        <f>IF('Occupazione attuale'!$F$76&gt;100,H10,H10/100*'Occupazione attuale'!$F$76)</f>
        <v>113.04347826086956</v>
      </c>
      <c r="I11" s="71">
        <f>SUM(B11:H11)</f>
        <v>1692.8260869565215</v>
      </c>
      <c r="J11" s="71"/>
    </row>
    <row r="12" spans="1:10" s="4" customFormat="1" ht="60.75" x14ac:dyDescent="0.2">
      <c r="A12" s="75" t="s">
        <v>92</v>
      </c>
      <c r="B12" s="163">
        <v>0.74561624713557006</v>
      </c>
      <c r="C12" s="163">
        <v>4.0669827436297874</v>
      </c>
      <c r="D12" s="163">
        <v>4.0789354792702373</v>
      </c>
      <c r="E12" s="163">
        <v>1.849521746898823</v>
      </c>
      <c r="F12" s="163">
        <v>0.9240996854022</v>
      </c>
      <c r="G12" s="163">
        <v>6.9170149337802647</v>
      </c>
      <c r="H12" s="163">
        <v>0.50257993483569119</v>
      </c>
      <c r="I12" s="72"/>
      <c r="J12" s="72">
        <f>SUM(B12:H12)</f>
        <v>19.084750770952574</v>
      </c>
    </row>
    <row r="13" spans="1:10" ht="67.5" customHeight="1" x14ac:dyDescent="0.3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3.25" customHeight="1" x14ac:dyDescent="0.3">
      <c r="A14" s="173" t="s">
        <v>12</v>
      </c>
      <c r="B14" s="174"/>
      <c r="C14" s="175"/>
      <c r="D14" s="58"/>
      <c r="E14" s="59"/>
      <c r="F14" s="59"/>
      <c r="G14" s="59"/>
      <c r="H14" s="59"/>
      <c r="I14" s="58"/>
      <c r="J14" s="58"/>
    </row>
    <row r="15" spans="1:10" ht="24" customHeight="1" x14ac:dyDescent="0.3">
      <c r="A15" s="60" t="s">
        <v>1</v>
      </c>
      <c r="B15" s="61" t="s">
        <v>2</v>
      </c>
      <c r="C15" s="61" t="s">
        <v>3</v>
      </c>
      <c r="D15" s="62"/>
      <c r="E15" s="59"/>
      <c r="F15" s="59"/>
      <c r="G15" s="59"/>
      <c r="H15" s="59"/>
      <c r="I15" s="58"/>
      <c r="J15" s="58"/>
    </row>
    <row r="16" spans="1:10" ht="24" customHeight="1" x14ac:dyDescent="0.2">
      <c r="A16" s="63">
        <f>'Occupazione attuale'!C15</f>
        <v>80</v>
      </c>
      <c r="B16" s="77">
        <v>20</v>
      </c>
      <c r="C16" s="64">
        <f>SUM(A16:B16)</f>
        <v>100</v>
      </c>
      <c r="D16" s="65"/>
      <c r="E16" s="66"/>
      <c r="F16" s="66"/>
      <c r="G16" s="66"/>
      <c r="H16" s="66"/>
      <c r="I16" s="67"/>
      <c r="J16" s="67"/>
    </row>
    <row r="17" spans="1:13" ht="20.25" x14ac:dyDescent="0.3">
      <c r="A17" s="76"/>
      <c r="B17" s="58"/>
      <c r="C17" s="68"/>
      <c r="D17" s="59"/>
      <c r="E17" s="59"/>
      <c r="F17" s="59"/>
      <c r="G17" s="59"/>
      <c r="H17" s="59"/>
      <c r="I17" s="58"/>
      <c r="J17" s="58"/>
    </row>
    <row r="18" spans="1:13" ht="63.75" customHeight="1" x14ac:dyDescent="0.3">
      <c r="A18" s="73"/>
      <c r="B18" s="70" t="s">
        <v>4</v>
      </c>
      <c r="C18" s="69" t="s">
        <v>5</v>
      </c>
      <c r="D18" s="69" t="s">
        <v>6</v>
      </c>
      <c r="E18" s="69" t="s">
        <v>7</v>
      </c>
      <c r="F18" s="69" t="s">
        <v>8</v>
      </c>
      <c r="G18" s="69" t="s">
        <v>9</v>
      </c>
      <c r="H18" s="69" t="s">
        <v>10</v>
      </c>
      <c r="I18" s="69" t="s">
        <v>14</v>
      </c>
      <c r="J18" s="70" t="s">
        <v>11</v>
      </c>
    </row>
    <row r="19" spans="1:13" ht="45" customHeight="1" x14ac:dyDescent="0.2">
      <c r="A19" s="74" t="s">
        <v>15</v>
      </c>
      <c r="B19" s="71">
        <f t="shared" ref="B19:H19" si="1">B109/$C$106*$C$16</f>
        <v>260.86956521739131</v>
      </c>
      <c r="C19" s="71">
        <f t="shared" si="1"/>
        <v>130.43478260869566</v>
      </c>
      <c r="D19" s="71">
        <f t="shared" si="1"/>
        <v>130.43478260869566</v>
      </c>
      <c r="E19" s="71">
        <f t="shared" si="1"/>
        <v>41.304347826086953</v>
      </c>
      <c r="F19" s="71">
        <f t="shared" si="1"/>
        <v>217.39130434782606</v>
      </c>
      <c r="G19" s="71">
        <f t="shared" si="1"/>
        <v>434.78260869565213</v>
      </c>
      <c r="H19" s="71">
        <f t="shared" si="1"/>
        <v>86.956521739130437</v>
      </c>
      <c r="I19" s="71">
        <f>SUM(B19:H19)</f>
        <v>1302.1739130434785</v>
      </c>
      <c r="J19" s="71"/>
    </row>
    <row r="20" spans="1:13" ht="40.5" x14ac:dyDescent="0.2">
      <c r="A20" s="75" t="s">
        <v>16</v>
      </c>
      <c r="B20" s="51">
        <f>IF('Occupazione attuale'!$F$76&gt;100,B19,B19/100*'Occupazione attuale'!$F$76)</f>
        <v>260.86956521739131</v>
      </c>
      <c r="C20" s="51">
        <f>IF('Occupazione attuale'!$F$76&gt;100,C19,C19/100*'Occupazione attuale'!$F$76)</f>
        <v>130.43478260869566</v>
      </c>
      <c r="D20" s="51">
        <f>IF('Occupazione attuale'!$F$76&gt;100,D19,D19/100*'Occupazione attuale'!$F$76)</f>
        <v>130.43478260869566</v>
      </c>
      <c r="E20" s="51">
        <f>IF('Occupazione attuale'!$F$76&gt;100,E19,E19/100*'Occupazione attuale'!$F$76)</f>
        <v>41.304347826086953</v>
      </c>
      <c r="F20" s="51">
        <f>IF('Occupazione attuale'!$F$76&gt;100,F19,F19/100*'Occupazione attuale'!$F$76)</f>
        <v>217.39130434782606</v>
      </c>
      <c r="G20" s="51">
        <f>IF('Occupazione attuale'!$F$76&gt;100,G19,G19/100*'Occupazione attuale'!$F$76)</f>
        <v>434.78260869565213</v>
      </c>
      <c r="H20" s="51">
        <f>IF('Occupazione attuale'!$F$76&gt;100,H19,H19/100*'Occupazione attuale'!$F$76)</f>
        <v>86.956521739130437</v>
      </c>
      <c r="I20" s="71">
        <f>SUM(B20:H20)</f>
        <v>1302.1739130434785</v>
      </c>
      <c r="J20" s="71"/>
    </row>
    <row r="21" spans="1:13" ht="60.75" x14ac:dyDescent="0.2">
      <c r="A21" s="75" t="s">
        <v>92</v>
      </c>
      <c r="B21" s="163">
        <v>0.85221564110382364</v>
      </c>
      <c r="C21" s="163">
        <v>4.5887345456737592</v>
      </c>
      <c r="D21" s="163">
        <v>7.0770012793416219</v>
      </c>
      <c r="E21" s="163">
        <v>1.7462187594466603</v>
      </c>
      <c r="F21" s="163">
        <v>0.77798838019963534</v>
      </c>
      <c r="G21" s="163">
        <v>5.3915874269501725</v>
      </c>
      <c r="H21" s="163">
        <v>0.37682951451682678</v>
      </c>
      <c r="I21" s="72"/>
      <c r="J21" s="72">
        <f>SUM(B21:H21)</f>
        <v>20.810575547232503</v>
      </c>
    </row>
    <row r="22" spans="1:13" ht="66.75" customHeight="1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3" ht="23.25" customHeight="1" x14ac:dyDescent="0.3">
      <c r="A23" s="173" t="s">
        <v>60</v>
      </c>
      <c r="B23" s="174"/>
      <c r="C23" s="175"/>
      <c r="D23" s="58"/>
      <c r="E23" s="59"/>
      <c r="F23" s="59"/>
      <c r="G23" s="59"/>
      <c r="H23" s="59"/>
      <c r="I23" s="58"/>
      <c r="J23" s="58"/>
    </row>
    <row r="24" spans="1:13" ht="24" customHeight="1" x14ac:dyDescent="0.3">
      <c r="A24" s="60" t="s">
        <v>1</v>
      </c>
      <c r="B24" s="61" t="s">
        <v>2</v>
      </c>
      <c r="C24" s="61" t="s">
        <v>3</v>
      </c>
      <c r="D24" s="62"/>
      <c r="E24" s="59"/>
      <c r="F24" s="59"/>
      <c r="G24" s="59"/>
      <c r="H24" s="59"/>
      <c r="I24" s="58"/>
      <c r="J24" s="58"/>
      <c r="M24" s="5"/>
    </row>
    <row r="25" spans="1:13" ht="24" customHeight="1" x14ac:dyDescent="0.2">
      <c r="A25" s="63">
        <f>'Occupazione attuale'!C21</f>
        <v>0</v>
      </c>
      <c r="B25" s="77">
        <v>0</v>
      </c>
      <c r="C25" s="64">
        <f>SUM(A25:B25)</f>
        <v>0</v>
      </c>
      <c r="D25" s="65"/>
      <c r="E25" s="66"/>
      <c r="F25" s="66"/>
      <c r="G25" s="66"/>
      <c r="H25" s="66"/>
      <c r="I25" s="67"/>
      <c r="J25" s="67"/>
      <c r="M25" s="6"/>
    </row>
    <row r="26" spans="1:13" ht="20.25" x14ac:dyDescent="0.3">
      <c r="A26" s="76"/>
      <c r="B26" s="58"/>
      <c r="C26" s="68"/>
      <c r="D26" s="59"/>
      <c r="E26" s="59"/>
      <c r="F26" s="59"/>
      <c r="G26" s="59"/>
      <c r="H26" s="59"/>
      <c r="I26" s="58"/>
      <c r="J26" s="58"/>
      <c r="M26" s="6"/>
    </row>
    <row r="27" spans="1:13" ht="63.75" customHeight="1" x14ac:dyDescent="0.3">
      <c r="A27" s="73"/>
      <c r="B27" s="70" t="s">
        <v>4</v>
      </c>
      <c r="C27" s="69" t="s">
        <v>5</v>
      </c>
      <c r="D27" s="69" t="s">
        <v>6</v>
      </c>
      <c r="E27" s="69" t="s">
        <v>7</v>
      </c>
      <c r="F27" s="69" t="s">
        <v>8</v>
      </c>
      <c r="G27" s="69" t="s">
        <v>9</v>
      </c>
      <c r="H27" s="69" t="s">
        <v>10</v>
      </c>
      <c r="I27" s="69" t="s">
        <v>14</v>
      </c>
      <c r="J27" s="70" t="s">
        <v>11</v>
      </c>
      <c r="M27" s="6"/>
    </row>
    <row r="28" spans="1:13" ht="44.25" customHeight="1" x14ac:dyDescent="0.2">
      <c r="A28" s="74" t="s">
        <v>15</v>
      </c>
      <c r="B28" s="71">
        <f t="shared" ref="B28:H28" si="2">B109/$C$106*$C$25</f>
        <v>0</v>
      </c>
      <c r="C28" s="71">
        <f t="shared" si="2"/>
        <v>0</v>
      </c>
      <c r="D28" s="71">
        <f t="shared" si="2"/>
        <v>0</v>
      </c>
      <c r="E28" s="71">
        <f t="shared" si="2"/>
        <v>0</v>
      </c>
      <c r="F28" s="71">
        <f t="shared" si="2"/>
        <v>0</v>
      </c>
      <c r="G28" s="71">
        <f t="shared" si="2"/>
        <v>0</v>
      </c>
      <c r="H28" s="71">
        <f t="shared" si="2"/>
        <v>0</v>
      </c>
      <c r="I28" s="71">
        <f>SUM(B28:H28)</f>
        <v>0</v>
      </c>
      <c r="J28" s="71"/>
      <c r="M28" s="7"/>
    </row>
    <row r="29" spans="1:13" ht="40.5" x14ac:dyDescent="0.2">
      <c r="A29" s="75" t="s">
        <v>16</v>
      </c>
      <c r="B29" s="51">
        <f>IF('Occupazione attuale'!$F$76&gt;100,B28,B28/100*'Occupazione attuale'!$F$76)</f>
        <v>0</v>
      </c>
      <c r="C29" s="51">
        <f>IF('Occupazione attuale'!$F$76&gt;100,C28,C28/100*'Occupazione attuale'!$F$76)</f>
        <v>0</v>
      </c>
      <c r="D29" s="51">
        <f>IF('Occupazione attuale'!$F$76&gt;100,D28,D28/100*'Occupazione attuale'!$F$76)</f>
        <v>0</v>
      </c>
      <c r="E29" s="51">
        <f>IF('Occupazione attuale'!$F$76&gt;100,E28,E28/100*'Occupazione attuale'!$F$76)</f>
        <v>0</v>
      </c>
      <c r="F29" s="51">
        <f>IF('Occupazione attuale'!$F$76&gt;100,F28,F28/100*'Occupazione attuale'!$F$76)</f>
        <v>0</v>
      </c>
      <c r="G29" s="51">
        <f>IF('Occupazione attuale'!$F$76&gt;100,G28,G28/100*'Occupazione attuale'!$F$76)</f>
        <v>0</v>
      </c>
      <c r="H29" s="51">
        <f>IF('Occupazione attuale'!$F$76&gt;100,H28,H28/100*'Occupazione attuale'!$F$76)</f>
        <v>0</v>
      </c>
      <c r="I29" s="71">
        <f>SUM(B29:H29)</f>
        <v>0</v>
      </c>
      <c r="J29" s="71"/>
      <c r="M29" s="7"/>
    </row>
    <row r="30" spans="1:13" ht="60.75" x14ac:dyDescent="0.2">
      <c r="A30" s="75" t="s">
        <v>92</v>
      </c>
      <c r="B30" s="163">
        <v>0.99787043367383399</v>
      </c>
      <c r="C30" s="163">
        <v>4.4659910888021921</v>
      </c>
      <c r="D30" s="163">
        <v>11.17877620190434</v>
      </c>
      <c r="E30" s="163">
        <v>2.9600406840081819</v>
      </c>
      <c r="F30" s="163">
        <v>1.3912566677420861</v>
      </c>
      <c r="G30" s="163">
        <v>3.231191819385705</v>
      </c>
      <c r="H30" s="163">
        <v>0.35660849876139628</v>
      </c>
      <c r="I30" s="72"/>
      <c r="J30" s="72">
        <f>SUM(B30:I30)</f>
        <v>24.581735394277736</v>
      </c>
      <c r="M30" s="7"/>
    </row>
    <row r="31" spans="1:13" ht="66.75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M31" s="7"/>
    </row>
    <row r="32" spans="1:13" ht="39.75" customHeight="1" x14ac:dyDescent="0.3">
      <c r="A32" s="173" t="s">
        <v>61</v>
      </c>
      <c r="B32" s="174"/>
      <c r="C32" s="175"/>
      <c r="D32" s="58"/>
      <c r="E32" s="59"/>
      <c r="F32" s="59"/>
      <c r="G32" s="59"/>
      <c r="H32" s="59"/>
      <c r="I32" s="58"/>
      <c r="J32" s="58"/>
    </row>
    <row r="33" spans="1:13" ht="24" customHeight="1" x14ac:dyDescent="0.3">
      <c r="A33" s="60" t="s">
        <v>1</v>
      </c>
      <c r="B33" s="61" t="s">
        <v>2</v>
      </c>
      <c r="C33" s="61" t="s">
        <v>3</v>
      </c>
      <c r="D33" s="62"/>
      <c r="E33" s="59"/>
      <c r="F33" s="59"/>
      <c r="G33" s="59"/>
      <c r="H33" s="59"/>
      <c r="I33" s="58"/>
      <c r="J33" s="58"/>
    </row>
    <row r="34" spans="1:13" ht="24" customHeight="1" x14ac:dyDescent="0.2">
      <c r="A34" s="63">
        <f>'Occupazione attuale'!C27</f>
        <v>0</v>
      </c>
      <c r="B34" s="77">
        <v>0</v>
      </c>
      <c r="C34" s="64">
        <f>SUM(A34:B34)</f>
        <v>0</v>
      </c>
      <c r="D34" s="65"/>
      <c r="E34" s="66"/>
      <c r="F34" s="66"/>
      <c r="G34" s="66"/>
      <c r="H34" s="66"/>
      <c r="I34" s="67"/>
      <c r="J34" s="67"/>
    </row>
    <row r="35" spans="1:13" ht="20.25" x14ac:dyDescent="0.3">
      <c r="A35" s="76"/>
      <c r="B35" s="58"/>
      <c r="C35" s="68"/>
      <c r="D35" s="59"/>
      <c r="E35" s="59"/>
      <c r="F35" s="59"/>
      <c r="G35" s="59"/>
      <c r="H35" s="59"/>
      <c r="I35" s="58"/>
      <c r="J35" s="58"/>
    </row>
    <row r="36" spans="1:13" ht="63.75" customHeight="1" x14ac:dyDescent="0.3">
      <c r="A36" s="73"/>
      <c r="B36" s="70" t="s">
        <v>4</v>
      </c>
      <c r="C36" s="69" t="s">
        <v>5</v>
      </c>
      <c r="D36" s="69" t="s">
        <v>6</v>
      </c>
      <c r="E36" s="69" t="s">
        <v>7</v>
      </c>
      <c r="F36" s="69" t="s">
        <v>8</v>
      </c>
      <c r="G36" s="69" t="s">
        <v>9</v>
      </c>
      <c r="H36" s="69" t="s">
        <v>10</v>
      </c>
      <c r="I36" s="69" t="s">
        <v>14</v>
      </c>
      <c r="J36" s="70" t="s">
        <v>11</v>
      </c>
    </row>
    <row r="37" spans="1:13" ht="44.25" customHeight="1" x14ac:dyDescent="0.2">
      <c r="A37" s="74" t="s">
        <v>15</v>
      </c>
      <c r="B37" s="71">
        <f t="shared" ref="B37:H37" si="3">B109/$C$106*$C$34</f>
        <v>0</v>
      </c>
      <c r="C37" s="71">
        <f t="shared" si="3"/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 t="shared" si="3"/>
        <v>0</v>
      </c>
      <c r="H37" s="71">
        <f t="shared" si="3"/>
        <v>0</v>
      </c>
      <c r="I37" s="71">
        <f>SUM(B37:H37)</f>
        <v>0</v>
      </c>
      <c r="J37" s="71"/>
    </row>
    <row r="38" spans="1:13" ht="40.5" x14ac:dyDescent="0.2">
      <c r="A38" s="75" t="s">
        <v>16</v>
      </c>
      <c r="B38" s="51">
        <f>IF('Occupazione attuale'!$F$76&gt;100,B37,B37/100*'Occupazione attuale'!$F$76)</f>
        <v>0</v>
      </c>
      <c r="C38" s="51">
        <f>IF('Occupazione attuale'!$F$76&gt;100,C37,C37/100*'Occupazione attuale'!$F$76)</f>
        <v>0</v>
      </c>
      <c r="D38" s="51">
        <f>IF('Occupazione attuale'!$F$76&gt;100,D37,D37/100*'Occupazione attuale'!$F$76)</f>
        <v>0</v>
      </c>
      <c r="E38" s="51">
        <f>IF('Occupazione attuale'!$F$76&gt;100,E37,E37/100*'Occupazione attuale'!$F$76)</f>
        <v>0</v>
      </c>
      <c r="F38" s="51">
        <f>IF('Occupazione attuale'!$F$76&gt;100,F37,F37/100*'Occupazione attuale'!$F$76)</f>
        <v>0</v>
      </c>
      <c r="G38" s="51">
        <f>IF('Occupazione attuale'!$F$76&gt;100,G37,G37/100*'Occupazione attuale'!$F$76)</f>
        <v>0</v>
      </c>
      <c r="H38" s="51">
        <f>IF('Occupazione attuale'!$F$76&gt;100,H37,H37/100*'Occupazione attuale'!$F$76)</f>
        <v>0</v>
      </c>
      <c r="I38" s="71">
        <f>SUM(B38:H38)</f>
        <v>0</v>
      </c>
      <c r="J38" s="71"/>
    </row>
    <row r="39" spans="1:13" ht="60.75" x14ac:dyDescent="0.2">
      <c r="A39" s="75" t="s">
        <v>92</v>
      </c>
      <c r="B39" s="163">
        <v>2.0130910483266824</v>
      </c>
      <c r="C39" s="163">
        <v>4.6424477355121985</v>
      </c>
      <c r="D39" s="163">
        <v>2.6306008319489194</v>
      </c>
      <c r="E39" s="163">
        <v>0.62089300400568781</v>
      </c>
      <c r="F39" s="163">
        <v>1.0460411541975829</v>
      </c>
      <c r="G39" s="163">
        <v>3.4372497937963211</v>
      </c>
      <c r="H39" s="163">
        <v>0.6854606660689968</v>
      </c>
      <c r="I39" s="72"/>
      <c r="J39" s="72">
        <f>SUM(B39:H39)</f>
        <v>15.075784233856387</v>
      </c>
    </row>
    <row r="40" spans="1:13" ht="66.75" customHeight="1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  <c r="M40" s="7"/>
    </row>
    <row r="41" spans="1:13" ht="23.25" customHeight="1" x14ac:dyDescent="0.3">
      <c r="A41" s="173" t="s">
        <v>62</v>
      </c>
      <c r="B41" s="174"/>
      <c r="C41" s="175"/>
      <c r="D41" s="58"/>
      <c r="E41" s="59"/>
      <c r="F41" s="59"/>
      <c r="G41" s="59"/>
      <c r="H41" s="59"/>
      <c r="I41" s="58"/>
      <c r="J41" s="58"/>
      <c r="M41" s="7"/>
    </row>
    <row r="42" spans="1:13" ht="24" customHeight="1" x14ac:dyDescent="0.3">
      <c r="A42" s="60" t="s">
        <v>1</v>
      </c>
      <c r="B42" s="61" t="s">
        <v>2</v>
      </c>
      <c r="C42" s="61" t="s">
        <v>3</v>
      </c>
      <c r="D42" s="62"/>
      <c r="E42" s="59"/>
      <c r="F42" s="59"/>
      <c r="G42" s="59"/>
      <c r="H42" s="59"/>
      <c r="I42" s="58"/>
      <c r="J42" s="58"/>
      <c r="M42" s="7"/>
    </row>
    <row r="43" spans="1:13" ht="24" customHeight="1" x14ac:dyDescent="0.2">
      <c r="A43" s="63">
        <f>'Occupazione attuale'!C33</f>
        <v>0</v>
      </c>
      <c r="B43" s="77">
        <v>0</v>
      </c>
      <c r="C43" s="64">
        <f>SUM(A43:B43)</f>
        <v>0</v>
      </c>
      <c r="D43" s="65"/>
      <c r="E43" s="66"/>
      <c r="F43" s="66"/>
      <c r="G43" s="66"/>
      <c r="H43" s="66"/>
      <c r="I43" s="67"/>
      <c r="J43" s="67"/>
      <c r="M43" s="7"/>
    </row>
    <row r="44" spans="1:13" ht="20.25" x14ac:dyDescent="0.3">
      <c r="A44" s="76"/>
      <c r="B44" s="58"/>
      <c r="C44" s="68"/>
      <c r="D44" s="59"/>
      <c r="E44" s="59"/>
      <c r="F44" s="59"/>
      <c r="G44" s="59"/>
      <c r="H44" s="59"/>
      <c r="I44" s="58"/>
      <c r="J44" s="58"/>
      <c r="M44" s="7"/>
    </row>
    <row r="45" spans="1:13" ht="63.75" customHeight="1" x14ac:dyDescent="0.3">
      <c r="A45" s="73"/>
      <c r="B45" s="70" t="s">
        <v>4</v>
      </c>
      <c r="C45" s="69" t="s">
        <v>5</v>
      </c>
      <c r="D45" s="69" t="s">
        <v>6</v>
      </c>
      <c r="E45" s="69" t="s">
        <v>7</v>
      </c>
      <c r="F45" s="69" t="s">
        <v>8</v>
      </c>
      <c r="G45" s="69" t="s">
        <v>9</v>
      </c>
      <c r="H45" s="69" t="s">
        <v>10</v>
      </c>
      <c r="I45" s="69" t="s">
        <v>14</v>
      </c>
      <c r="J45" s="70" t="s">
        <v>11</v>
      </c>
      <c r="M45" s="7"/>
    </row>
    <row r="46" spans="1:13" ht="44.25" customHeight="1" x14ac:dyDescent="0.2">
      <c r="A46" s="74" t="s">
        <v>15</v>
      </c>
      <c r="B46" s="71">
        <f t="shared" ref="B46:H46" si="4">B109/$C$106*$C$43</f>
        <v>0</v>
      </c>
      <c r="C46" s="71">
        <f t="shared" si="4"/>
        <v>0</v>
      </c>
      <c r="D46" s="71">
        <f t="shared" si="4"/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>SUM(B46:H46)</f>
        <v>0</v>
      </c>
      <c r="J46" s="71"/>
      <c r="M46" s="7"/>
    </row>
    <row r="47" spans="1:13" ht="40.5" x14ac:dyDescent="0.2">
      <c r="A47" s="75" t="s">
        <v>16</v>
      </c>
      <c r="B47" s="51">
        <f>IF('Occupazione attuale'!$F$76&gt;100,B46,B46/100*'Occupazione attuale'!$F$76)</f>
        <v>0</v>
      </c>
      <c r="C47" s="51">
        <f>IF('Occupazione attuale'!$F$76&gt;100,C46,C46/100*'Occupazione attuale'!$F$76)</f>
        <v>0</v>
      </c>
      <c r="D47" s="51">
        <f>IF('Occupazione attuale'!$F$76&gt;100,D46,D46/100*'Occupazione attuale'!$F$76)</f>
        <v>0</v>
      </c>
      <c r="E47" s="51">
        <f>IF('Occupazione attuale'!$F$76&gt;100,E46,E46/100*'Occupazione attuale'!$F$76)</f>
        <v>0</v>
      </c>
      <c r="F47" s="51">
        <f>IF('Occupazione attuale'!$F$76&gt;100,F46,F46/100*'Occupazione attuale'!$F$76)</f>
        <v>0</v>
      </c>
      <c r="G47" s="51">
        <f>IF('Occupazione attuale'!$F$76&gt;100,G46,G46/100*'Occupazione attuale'!$F$76)</f>
        <v>0</v>
      </c>
      <c r="H47" s="51">
        <f>IF('Occupazione attuale'!$F$76&gt;100,H46,H46/100*'Occupazione attuale'!$F$76)</f>
        <v>0</v>
      </c>
      <c r="I47" s="71">
        <f>SUM(B47:H47)</f>
        <v>0</v>
      </c>
      <c r="J47" s="71"/>
      <c r="M47" s="7"/>
    </row>
    <row r="48" spans="1:13" ht="60.75" x14ac:dyDescent="0.2">
      <c r="A48" s="75" t="s">
        <v>92</v>
      </c>
      <c r="B48" s="163">
        <v>0.44577469401700243</v>
      </c>
      <c r="C48" s="163">
        <v>1.6747671538008675</v>
      </c>
      <c r="D48" s="163">
        <v>0.18137514319317094</v>
      </c>
      <c r="E48" s="163">
        <v>0.38885364991378718</v>
      </c>
      <c r="F48" s="163">
        <v>0.33206740465058998</v>
      </c>
      <c r="G48" s="163">
        <v>2.4432128465736085</v>
      </c>
      <c r="H48" s="163">
        <v>0.22186688839975463</v>
      </c>
      <c r="I48" s="72"/>
      <c r="J48" s="72">
        <f>SUM(B48:H48)</f>
        <v>5.6879177805487808</v>
      </c>
    </row>
    <row r="49" spans="1:13" ht="66.75" customHeight="1" x14ac:dyDescent="0.3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3" ht="23.25" customHeight="1" x14ac:dyDescent="0.3">
      <c r="A50" s="173" t="s">
        <v>63</v>
      </c>
      <c r="B50" s="174"/>
      <c r="C50" s="175"/>
      <c r="D50" s="58"/>
      <c r="E50" s="59"/>
      <c r="F50" s="59"/>
      <c r="G50" s="59"/>
      <c r="H50" s="59"/>
      <c r="I50" s="58"/>
      <c r="J50" s="58"/>
    </row>
    <row r="51" spans="1:13" ht="24" customHeight="1" x14ac:dyDescent="0.3">
      <c r="A51" s="60" t="s">
        <v>1</v>
      </c>
      <c r="B51" s="61" t="s">
        <v>2</v>
      </c>
      <c r="C51" s="61" t="s">
        <v>3</v>
      </c>
      <c r="D51" s="62"/>
      <c r="E51" s="59"/>
      <c r="F51" s="59"/>
      <c r="G51" s="59"/>
      <c r="H51" s="59"/>
      <c r="I51" s="58"/>
      <c r="J51" s="58"/>
      <c r="M51" s="7"/>
    </row>
    <row r="52" spans="1:13" ht="24" customHeight="1" x14ac:dyDescent="0.2">
      <c r="A52" s="63">
        <f>'Occupazione attuale'!C39</f>
        <v>0</v>
      </c>
      <c r="B52" s="77">
        <v>0</v>
      </c>
      <c r="C52" s="64">
        <f>SUM(A52:B52)</f>
        <v>0</v>
      </c>
      <c r="D52" s="65"/>
      <c r="E52" s="66"/>
      <c r="F52" s="66"/>
      <c r="G52" s="66"/>
      <c r="H52" s="66"/>
      <c r="I52" s="67"/>
      <c r="J52" s="67"/>
      <c r="M52" s="7"/>
    </row>
    <row r="53" spans="1:13" ht="20.25" x14ac:dyDescent="0.3">
      <c r="A53" s="76"/>
      <c r="B53" s="58"/>
      <c r="C53" s="68"/>
      <c r="D53" s="59"/>
      <c r="E53" s="59"/>
      <c r="F53" s="59"/>
      <c r="G53" s="59"/>
      <c r="H53" s="59"/>
      <c r="I53" s="58"/>
      <c r="J53" s="58"/>
      <c r="M53" s="7"/>
    </row>
    <row r="54" spans="1:13" ht="63.75" customHeight="1" x14ac:dyDescent="0.3">
      <c r="A54" s="73"/>
      <c r="B54" s="70" t="s">
        <v>4</v>
      </c>
      <c r="C54" s="69" t="s">
        <v>5</v>
      </c>
      <c r="D54" s="69" t="s">
        <v>6</v>
      </c>
      <c r="E54" s="69" t="s">
        <v>7</v>
      </c>
      <c r="F54" s="69" t="s">
        <v>8</v>
      </c>
      <c r="G54" s="69" t="s">
        <v>9</v>
      </c>
      <c r="H54" s="69" t="s">
        <v>10</v>
      </c>
      <c r="I54" s="69" t="s">
        <v>14</v>
      </c>
      <c r="J54" s="70" t="s">
        <v>11</v>
      </c>
      <c r="M54" s="7"/>
    </row>
    <row r="55" spans="1:13" ht="44.25" customHeight="1" x14ac:dyDescent="0.2">
      <c r="A55" s="74" t="s">
        <v>15</v>
      </c>
      <c r="B55" s="71">
        <f t="shared" ref="B55:H55" si="5">B109/$C$106*$C$52</f>
        <v>0</v>
      </c>
      <c r="C55" s="71">
        <f t="shared" si="5"/>
        <v>0</v>
      </c>
      <c r="D55" s="71">
        <f t="shared" si="5"/>
        <v>0</v>
      </c>
      <c r="E55" s="71">
        <f t="shared" si="5"/>
        <v>0</v>
      </c>
      <c r="F55" s="71">
        <f t="shared" si="5"/>
        <v>0</v>
      </c>
      <c r="G55" s="71">
        <f t="shared" si="5"/>
        <v>0</v>
      </c>
      <c r="H55" s="71">
        <f t="shared" si="5"/>
        <v>0</v>
      </c>
      <c r="I55" s="71">
        <f>SUM(B55:H55)</f>
        <v>0</v>
      </c>
      <c r="J55" s="71"/>
      <c r="M55" s="7"/>
    </row>
    <row r="56" spans="1:13" ht="40.5" x14ac:dyDescent="0.2">
      <c r="A56" s="75" t="s">
        <v>16</v>
      </c>
      <c r="B56" s="51">
        <f>IF('Occupazione attuale'!$F$76&gt;100,B55,B55/100*'Occupazione attuale'!$F$76)</f>
        <v>0</v>
      </c>
      <c r="C56" s="51">
        <f>IF('Occupazione attuale'!$F$76&gt;100,C55,C55/100*'Occupazione attuale'!$F$76)</f>
        <v>0</v>
      </c>
      <c r="D56" s="51">
        <f>IF('Occupazione attuale'!$F$76&gt;100,D55,D55/100*'Occupazione attuale'!$F$76)</f>
        <v>0</v>
      </c>
      <c r="E56" s="51">
        <f>IF('Occupazione attuale'!$F$76&gt;100,E55,E55/100*'Occupazione attuale'!$F$76)</f>
        <v>0</v>
      </c>
      <c r="F56" s="51">
        <f>IF('Occupazione attuale'!$F$76&gt;100,F55,F55/100*'Occupazione attuale'!$F$76)</f>
        <v>0</v>
      </c>
      <c r="G56" s="51">
        <f>IF('Occupazione attuale'!$F$76&gt;100,G55,G55/100*'Occupazione attuale'!$F$76)</f>
        <v>0</v>
      </c>
      <c r="H56" s="51">
        <f>IF('Occupazione attuale'!$F$76&gt;100,H55,H55/100*'Occupazione attuale'!$F$76)</f>
        <v>0</v>
      </c>
      <c r="I56" s="71">
        <f>SUM(B56:H56)</f>
        <v>0</v>
      </c>
      <c r="J56" s="71"/>
      <c r="M56" s="7"/>
    </row>
    <row r="57" spans="1:13" ht="60.75" x14ac:dyDescent="0.2">
      <c r="A57" s="75" t="s">
        <v>92</v>
      </c>
      <c r="B57" s="163">
        <v>1.1596347850103885</v>
      </c>
      <c r="C57" s="163">
        <v>2.7916826367431358</v>
      </c>
      <c r="D57" s="163">
        <v>5.0648657115386762</v>
      </c>
      <c r="E57" s="163">
        <v>2.3497363669884774</v>
      </c>
      <c r="F57" s="163">
        <v>0.34132315950524017</v>
      </c>
      <c r="G57" s="163">
        <v>8.5700561609921451</v>
      </c>
      <c r="H57" s="163">
        <v>0.56615649012500202</v>
      </c>
      <c r="I57" s="72"/>
      <c r="J57" s="72">
        <f>SUM(B57:H57)</f>
        <v>20.843455310903067</v>
      </c>
      <c r="M57" s="7"/>
    </row>
    <row r="58" spans="1:13" ht="66.75" customHeight="1" x14ac:dyDescent="0.3">
      <c r="A58" s="58"/>
      <c r="B58" s="58"/>
      <c r="C58" s="58"/>
      <c r="D58" s="58"/>
      <c r="E58" s="58"/>
      <c r="F58" s="58"/>
      <c r="G58" s="58"/>
      <c r="H58" s="58"/>
      <c r="I58" s="58"/>
      <c r="J58" s="58"/>
      <c r="M58" s="7"/>
    </row>
    <row r="59" spans="1:13" ht="23.25" customHeight="1" x14ac:dyDescent="0.3">
      <c r="A59" s="173" t="s">
        <v>64</v>
      </c>
      <c r="B59" s="174"/>
      <c r="C59" s="175"/>
      <c r="D59" s="58"/>
      <c r="E59" s="59"/>
      <c r="F59" s="59"/>
      <c r="G59" s="59"/>
      <c r="H59" s="59"/>
      <c r="I59" s="58"/>
      <c r="J59" s="58"/>
    </row>
    <row r="60" spans="1:13" ht="24" customHeight="1" x14ac:dyDescent="0.3">
      <c r="A60" s="60" t="s">
        <v>1</v>
      </c>
      <c r="B60" s="61" t="s">
        <v>2</v>
      </c>
      <c r="C60" s="61" t="s">
        <v>3</v>
      </c>
      <c r="D60" s="62"/>
      <c r="E60" s="59"/>
      <c r="F60" s="59"/>
      <c r="G60" s="59"/>
      <c r="H60" s="59"/>
      <c r="I60" s="58"/>
      <c r="J60" s="58"/>
    </row>
    <row r="61" spans="1:13" ht="24" customHeight="1" x14ac:dyDescent="0.2">
      <c r="A61" s="63">
        <f>'Occupazione attuale'!C45</f>
        <v>0</v>
      </c>
      <c r="B61" s="77">
        <v>0</v>
      </c>
      <c r="C61" s="64">
        <f>SUM(A61:B61)</f>
        <v>0</v>
      </c>
      <c r="D61" s="65"/>
      <c r="E61" s="66"/>
      <c r="F61" s="66"/>
      <c r="G61" s="66"/>
      <c r="H61" s="66"/>
      <c r="I61" s="67"/>
      <c r="J61" s="67"/>
      <c r="M61" s="7"/>
    </row>
    <row r="62" spans="1:13" ht="20.25" x14ac:dyDescent="0.3">
      <c r="A62" s="76"/>
      <c r="B62" s="58"/>
      <c r="C62" s="68"/>
      <c r="D62" s="59"/>
      <c r="E62" s="59"/>
      <c r="F62" s="59"/>
      <c r="G62" s="59"/>
      <c r="H62" s="59"/>
      <c r="I62" s="58"/>
      <c r="J62" s="58"/>
      <c r="M62" s="7"/>
    </row>
    <row r="63" spans="1:13" ht="63.75" customHeight="1" x14ac:dyDescent="0.3">
      <c r="A63" s="73"/>
      <c r="B63" s="70" t="s">
        <v>4</v>
      </c>
      <c r="C63" s="69" t="s">
        <v>5</v>
      </c>
      <c r="D63" s="69" t="s">
        <v>6</v>
      </c>
      <c r="E63" s="69" t="s">
        <v>7</v>
      </c>
      <c r="F63" s="69" t="s">
        <v>8</v>
      </c>
      <c r="G63" s="69" t="s">
        <v>9</v>
      </c>
      <c r="H63" s="69" t="s">
        <v>10</v>
      </c>
      <c r="I63" s="69" t="s">
        <v>14</v>
      </c>
      <c r="J63" s="70" t="s">
        <v>11</v>
      </c>
      <c r="M63" s="7"/>
    </row>
    <row r="64" spans="1:13" ht="44.25" customHeight="1" x14ac:dyDescent="0.2">
      <c r="A64" s="74" t="s">
        <v>15</v>
      </c>
      <c r="B64" s="71">
        <f t="shared" ref="B64:H64" si="6">B109/$C$106*$C$61</f>
        <v>0</v>
      </c>
      <c r="C64" s="71">
        <f t="shared" si="6"/>
        <v>0</v>
      </c>
      <c r="D64" s="71">
        <f t="shared" si="6"/>
        <v>0</v>
      </c>
      <c r="E64" s="71">
        <f t="shared" si="6"/>
        <v>0</v>
      </c>
      <c r="F64" s="71">
        <f t="shared" si="6"/>
        <v>0</v>
      </c>
      <c r="G64" s="71">
        <f t="shared" si="6"/>
        <v>0</v>
      </c>
      <c r="H64" s="71">
        <f t="shared" si="6"/>
        <v>0</v>
      </c>
      <c r="I64" s="71">
        <f>SUM(B64:H64)</f>
        <v>0</v>
      </c>
      <c r="J64" s="71"/>
      <c r="M64" s="7"/>
    </row>
    <row r="65" spans="1:13" ht="40.5" x14ac:dyDescent="0.2">
      <c r="A65" s="75" t="s">
        <v>16</v>
      </c>
      <c r="B65" s="51">
        <f>IF('Occupazione attuale'!$F$76&gt;100,B64,B64/100*'Occupazione attuale'!$F$76)</f>
        <v>0</v>
      </c>
      <c r="C65" s="51">
        <f>IF('Occupazione attuale'!$F$76&gt;100,C64,C64/100*'Occupazione attuale'!$F$76)</f>
        <v>0</v>
      </c>
      <c r="D65" s="51">
        <f>IF('Occupazione attuale'!$F$76&gt;100,D64,D64/100*'Occupazione attuale'!$F$76)</f>
        <v>0</v>
      </c>
      <c r="E65" s="51">
        <f>IF('Occupazione attuale'!$F$76&gt;100,E64,E64/100*'Occupazione attuale'!$F$76)</f>
        <v>0</v>
      </c>
      <c r="F65" s="51">
        <f>IF('Occupazione attuale'!$F$76&gt;100,F64,F64/100*'Occupazione attuale'!$F$76)</f>
        <v>0</v>
      </c>
      <c r="G65" s="51">
        <f>IF('Occupazione attuale'!$F$76&gt;100,G64,G64/100*'Occupazione attuale'!$F$76)</f>
        <v>0</v>
      </c>
      <c r="H65" s="51">
        <f>IF('Occupazione attuale'!$F$76&gt;100,H64,H64/100*'Occupazione attuale'!$F$76)</f>
        <v>0</v>
      </c>
      <c r="I65" s="71">
        <f>SUM(B65:H65)</f>
        <v>0</v>
      </c>
      <c r="J65" s="71"/>
      <c r="M65" s="7"/>
    </row>
    <row r="66" spans="1:13" ht="60.75" x14ac:dyDescent="0.2">
      <c r="A66" s="75" t="s">
        <v>92</v>
      </c>
      <c r="B66" s="163">
        <v>0.59027812703155602</v>
      </c>
      <c r="C66" s="163">
        <v>2.3170493047870071</v>
      </c>
      <c r="D66" s="163">
        <v>0.21710526328585458</v>
      </c>
      <c r="E66" s="163">
        <v>0.61046541418290212</v>
      </c>
      <c r="F66" s="163">
        <v>0.60102545829112275</v>
      </c>
      <c r="G66" s="163">
        <v>3.6349881004525799</v>
      </c>
      <c r="H66" s="163">
        <v>0.41753510674212885</v>
      </c>
      <c r="I66" s="72"/>
      <c r="J66" s="72">
        <f>SUM(B66:H66)</f>
        <v>8.3884467747731506</v>
      </c>
      <c r="M66" s="7"/>
    </row>
    <row r="67" spans="1:13" ht="66.75" customHeight="1" x14ac:dyDescent="0.3">
      <c r="A67" s="58"/>
      <c r="B67" s="58"/>
      <c r="C67" s="58"/>
      <c r="D67" s="58"/>
      <c r="E67" s="58"/>
      <c r="F67" s="58"/>
      <c r="G67" s="58"/>
      <c r="H67" s="58"/>
      <c r="I67" s="58"/>
      <c r="J67" s="58"/>
      <c r="M67" s="7"/>
    </row>
    <row r="68" spans="1:13" ht="23.25" customHeight="1" x14ac:dyDescent="0.3">
      <c r="A68" s="173" t="s">
        <v>65</v>
      </c>
      <c r="B68" s="174"/>
      <c r="C68" s="175"/>
      <c r="D68" s="58"/>
      <c r="E68" s="59"/>
      <c r="F68" s="59"/>
      <c r="G68" s="59"/>
      <c r="H68" s="59"/>
      <c r="I68" s="58"/>
      <c r="J68" s="58"/>
      <c r="M68" s="7"/>
    </row>
    <row r="69" spans="1:13" ht="24" customHeight="1" x14ac:dyDescent="0.3">
      <c r="A69" s="60" t="s">
        <v>1</v>
      </c>
      <c r="B69" s="61" t="s">
        <v>2</v>
      </c>
      <c r="C69" s="61" t="s">
        <v>3</v>
      </c>
      <c r="D69" s="62"/>
      <c r="E69" s="59"/>
      <c r="F69" s="59"/>
      <c r="G69" s="59"/>
      <c r="H69" s="59"/>
      <c r="I69" s="58"/>
      <c r="J69" s="58"/>
    </row>
    <row r="70" spans="1:13" ht="24" customHeight="1" x14ac:dyDescent="0.2">
      <c r="A70" s="63">
        <f>'Occupazione attuale'!C51</f>
        <v>0</v>
      </c>
      <c r="B70" s="77">
        <v>0</v>
      </c>
      <c r="C70" s="64">
        <f>SUM(A70:B70)</f>
        <v>0</v>
      </c>
      <c r="D70" s="65"/>
      <c r="E70" s="66"/>
      <c r="F70" s="66"/>
      <c r="G70" s="66"/>
      <c r="H70" s="66"/>
      <c r="I70" s="67"/>
      <c r="J70" s="67"/>
    </row>
    <row r="71" spans="1:13" ht="20.25" x14ac:dyDescent="0.3">
      <c r="A71" s="76"/>
      <c r="B71" s="58"/>
      <c r="C71" s="68"/>
      <c r="D71" s="59"/>
      <c r="E71" s="59"/>
      <c r="F71" s="59"/>
      <c r="G71" s="59"/>
      <c r="H71" s="59"/>
      <c r="I71" s="58"/>
      <c r="J71" s="58"/>
    </row>
    <row r="72" spans="1:13" ht="63.75" customHeight="1" x14ac:dyDescent="0.3">
      <c r="A72" s="73"/>
      <c r="B72" s="70" t="s">
        <v>4</v>
      </c>
      <c r="C72" s="69" t="s">
        <v>5</v>
      </c>
      <c r="D72" s="69" t="s">
        <v>6</v>
      </c>
      <c r="E72" s="69" t="s">
        <v>7</v>
      </c>
      <c r="F72" s="69" t="s">
        <v>8</v>
      </c>
      <c r="G72" s="69" t="s">
        <v>9</v>
      </c>
      <c r="H72" s="69" t="s">
        <v>10</v>
      </c>
      <c r="I72" s="69" t="s">
        <v>14</v>
      </c>
      <c r="J72" s="70" t="s">
        <v>11</v>
      </c>
      <c r="M72" s="7"/>
    </row>
    <row r="73" spans="1:13" ht="44.25" customHeight="1" x14ac:dyDescent="0.2">
      <c r="A73" s="74" t="s">
        <v>15</v>
      </c>
      <c r="B73" s="71">
        <f t="shared" ref="B73:H73" si="7">B109/$C$106*$C$70</f>
        <v>0</v>
      </c>
      <c r="C73" s="71">
        <f t="shared" si="7"/>
        <v>0</v>
      </c>
      <c r="D73" s="71">
        <f t="shared" si="7"/>
        <v>0</v>
      </c>
      <c r="E73" s="71">
        <f t="shared" si="7"/>
        <v>0</v>
      </c>
      <c r="F73" s="71">
        <f t="shared" si="7"/>
        <v>0</v>
      </c>
      <c r="G73" s="71">
        <f t="shared" si="7"/>
        <v>0</v>
      </c>
      <c r="H73" s="71">
        <f t="shared" si="7"/>
        <v>0</v>
      </c>
      <c r="I73" s="71">
        <f>SUM(B73:H73)</f>
        <v>0</v>
      </c>
      <c r="J73" s="71"/>
      <c r="M73" s="7"/>
    </row>
    <row r="74" spans="1:13" ht="40.5" x14ac:dyDescent="0.2">
      <c r="A74" s="75" t="s">
        <v>16</v>
      </c>
      <c r="B74" s="51">
        <f>IF('Occupazione attuale'!$F$76&gt;100,B73,B73/100*'Occupazione attuale'!$F$76)</f>
        <v>0</v>
      </c>
      <c r="C74" s="51">
        <f>IF('Occupazione attuale'!$F$76&gt;100,C73,C73/100*'Occupazione attuale'!$F$76)</f>
        <v>0</v>
      </c>
      <c r="D74" s="51">
        <f>IF('Occupazione attuale'!$F$76&gt;100,D73,D73/100*'Occupazione attuale'!$F$76)</f>
        <v>0</v>
      </c>
      <c r="E74" s="51">
        <f>IF('Occupazione attuale'!$F$76&gt;100,E73,E73/100*'Occupazione attuale'!$F$76)</f>
        <v>0</v>
      </c>
      <c r="F74" s="51">
        <f>IF('Occupazione attuale'!$F$76&gt;100,F73,F73/100*'Occupazione attuale'!$F$76)</f>
        <v>0</v>
      </c>
      <c r="G74" s="51">
        <f>IF('Occupazione attuale'!$F$76&gt;100,G73,G73/100*'Occupazione attuale'!$F$76)</f>
        <v>0</v>
      </c>
      <c r="H74" s="51">
        <f>IF('Occupazione attuale'!$F$76&gt;100,H73,H73/100*'Occupazione attuale'!$F$76)</f>
        <v>0</v>
      </c>
      <c r="I74" s="71">
        <f>SUM(B74:H74)</f>
        <v>0</v>
      </c>
      <c r="J74" s="71"/>
      <c r="M74" s="7"/>
    </row>
    <row r="75" spans="1:13" ht="60.75" x14ac:dyDescent="0.2">
      <c r="A75" s="75" t="s">
        <v>92</v>
      </c>
      <c r="B75" s="163">
        <v>0.54333978206273881</v>
      </c>
      <c r="C75" s="163">
        <v>1.9061198544760927</v>
      </c>
      <c r="D75" s="163">
        <v>9.3521766626540256E-2</v>
      </c>
      <c r="E75" s="163">
        <v>0.48884903915655981</v>
      </c>
      <c r="F75" s="163">
        <v>0.30164176589490671</v>
      </c>
      <c r="G75" s="163">
        <v>3.0732453469978722</v>
      </c>
      <c r="H75" s="163">
        <v>0.33023113730029358</v>
      </c>
      <c r="I75" s="72"/>
      <c r="J75" s="72">
        <f>SUM(B75:H75)</f>
        <v>6.7369486925150035</v>
      </c>
      <c r="M75" s="7"/>
    </row>
    <row r="76" spans="1:13" ht="66.75" customHeight="1" x14ac:dyDescent="0.3">
      <c r="A76" s="58"/>
      <c r="B76" s="58"/>
      <c r="C76" s="58"/>
      <c r="D76" s="58"/>
      <c r="E76" s="58"/>
      <c r="F76" s="58"/>
      <c r="G76" s="58"/>
      <c r="H76" s="58"/>
      <c r="I76" s="58"/>
      <c r="J76" s="58"/>
      <c r="M76" s="7"/>
    </row>
    <row r="77" spans="1:13" ht="23.25" customHeight="1" x14ac:dyDescent="0.3">
      <c r="A77" s="173" t="s">
        <v>66</v>
      </c>
      <c r="B77" s="174"/>
      <c r="C77" s="175"/>
      <c r="D77" s="58"/>
      <c r="E77" s="59"/>
      <c r="F77" s="59"/>
      <c r="G77" s="59"/>
      <c r="H77" s="59"/>
      <c r="I77" s="58"/>
      <c r="J77" s="58"/>
      <c r="M77" s="7"/>
    </row>
    <row r="78" spans="1:13" ht="24" customHeight="1" x14ac:dyDescent="0.3">
      <c r="A78" s="60" t="s">
        <v>1</v>
      </c>
      <c r="B78" s="61" t="s">
        <v>2</v>
      </c>
      <c r="C78" s="61" t="s">
        <v>3</v>
      </c>
      <c r="D78" s="62"/>
      <c r="E78" s="59"/>
      <c r="F78" s="59"/>
      <c r="G78" s="59"/>
      <c r="H78" s="59"/>
      <c r="I78" s="58"/>
      <c r="J78" s="58"/>
      <c r="M78" s="7"/>
    </row>
    <row r="79" spans="1:13" ht="24" customHeight="1" x14ac:dyDescent="0.2">
      <c r="A79" s="63">
        <f>'Occupazione attuale'!C57</f>
        <v>0</v>
      </c>
      <c r="B79" s="77">
        <v>0</v>
      </c>
      <c r="C79" s="64">
        <f>SUM(A79:B79)</f>
        <v>0</v>
      </c>
      <c r="D79" s="65"/>
      <c r="E79" s="66"/>
      <c r="F79" s="66"/>
      <c r="G79" s="66"/>
      <c r="H79" s="66"/>
      <c r="I79" s="67"/>
      <c r="J79" s="67"/>
      <c r="M79" s="7"/>
    </row>
    <row r="80" spans="1:13" ht="20.25" x14ac:dyDescent="0.3">
      <c r="A80" s="76"/>
      <c r="B80" s="58"/>
      <c r="C80" s="68"/>
      <c r="D80" s="59"/>
      <c r="E80" s="59"/>
      <c r="F80" s="59"/>
      <c r="G80" s="59"/>
      <c r="H80" s="59"/>
      <c r="I80" s="58"/>
      <c r="J80" s="58"/>
      <c r="M80" s="7"/>
    </row>
    <row r="81" spans="1:13" ht="63.75" customHeight="1" x14ac:dyDescent="0.3">
      <c r="A81" s="73"/>
      <c r="B81" s="70" t="s">
        <v>4</v>
      </c>
      <c r="C81" s="69" t="s">
        <v>5</v>
      </c>
      <c r="D81" s="69" t="s">
        <v>6</v>
      </c>
      <c r="E81" s="69" t="s">
        <v>7</v>
      </c>
      <c r="F81" s="69" t="s">
        <v>8</v>
      </c>
      <c r="G81" s="69" t="s">
        <v>9</v>
      </c>
      <c r="H81" s="69" t="s">
        <v>10</v>
      </c>
      <c r="I81" s="69" t="s">
        <v>14</v>
      </c>
      <c r="J81" s="70" t="s">
        <v>11</v>
      </c>
      <c r="M81" s="7"/>
    </row>
    <row r="82" spans="1:13" ht="44.25" customHeight="1" x14ac:dyDescent="0.2">
      <c r="A82" s="74" t="s">
        <v>15</v>
      </c>
      <c r="B82" s="71">
        <f t="shared" ref="B82:H82" si="8">B109/$C$106*$C$79</f>
        <v>0</v>
      </c>
      <c r="C82" s="71">
        <f t="shared" si="8"/>
        <v>0</v>
      </c>
      <c r="D82" s="71">
        <f t="shared" si="8"/>
        <v>0</v>
      </c>
      <c r="E82" s="71">
        <f t="shared" si="8"/>
        <v>0</v>
      </c>
      <c r="F82" s="71">
        <f t="shared" si="8"/>
        <v>0</v>
      </c>
      <c r="G82" s="71">
        <f t="shared" si="8"/>
        <v>0</v>
      </c>
      <c r="H82" s="71">
        <f t="shared" si="8"/>
        <v>0</v>
      </c>
      <c r="I82" s="71">
        <f>SUM(B82:H82)</f>
        <v>0</v>
      </c>
      <c r="J82" s="71"/>
      <c r="M82" s="7"/>
    </row>
    <row r="83" spans="1:13" ht="40.5" x14ac:dyDescent="0.2">
      <c r="A83" s="75" t="s">
        <v>16</v>
      </c>
      <c r="B83" s="51">
        <f>IF('Occupazione attuale'!$F$76&gt;100,B82,B82/100*'Occupazione attuale'!$F$76)</f>
        <v>0</v>
      </c>
      <c r="C83" s="51">
        <f>IF('Occupazione attuale'!$F$76&gt;100,C82,C82/100*'Occupazione attuale'!$F$76)</f>
        <v>0</v>
      </c>
      <c r="D83" s="51">
        <f>IF('Occupazione attuale'!$F$76&gt;100,D82,D82/100*'Occupazione attuale'!$F$76)</f>
        <v>0</v>
      </c>
      <c r="E83" s="51">
        <f>IF('Occupazione attuale'!$F$76&gt;100,E82,E82/100*'Occupazione attuale'!$F$76)</f>
        <v>0</v>
      </c>
      <c r="F83" s="51">
        <f>IF('Occupazione attuale'!$F$76&gt;100,F82,F82/100*'Occupazione attuale'!$F$76)</f>
        <v>0</v>
      </c>
      <c r="G83" s="51">
        <f>IF('Occupazione attuale'!$F$76&gt;100,G82,G82/100*'Occupazione attuale'!$F$76)</f>
        <v>0</v>
      </c>
      <c r="H83" s="51">
        <f>IF('Occupazione attuale'!$F$76&gt;100,H82,H82/100*'Occupazione attuale'!$F$76)</f>
        <v>0</v>
      </c>
      <c r="I83" s="71">
        <f>SUM(B83:H83)</f>
        <v>0</v>
      </c>
      <c r="J83" s="71"/>
      <c r="M83" s="7"/>
    </row>
    <row r="84" spans="1:13" ht="60.75" x14ac:dyDescent="0.2">
      <c r="A84" s="75" t="s">
        <v>92</v>
      </c>
      <c r="B84" s="163">
        <v>0.85806378558481755</v>
      </c>
      <c r="C84" s="163">
        <v>1.8873980226124223</v>
      </c>
      <c r="D84" s="163">
        <v>2.0555437193289765</v>
      </c>
      <c r="E84" s="163">
        <v>1.3886397864499138</v>
      </c>
      <c r="F84" s="163">
        <v>0.78617000330212283</v>
      </c>
      <c r="G84" s="163">
        <v>9.3918153869639713</v>
      </c>
      <c r="H84" s="163">
        <v>0.58374559646479107</v>
      </c>
      <c r="I84" s="72"/>
      <c r="J84" s="72">
        <f>SUM(B84:H84)</f>
        <v>16.951376300707015</v>
      </c>
      <c r="M84" s="7"/>
    </row>
    <row r="85" spans="1:13" ht="66.75" customHeight="1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  <c r="M85" s="7"/>
    </row>
    <row r="86" spans="1:13" ht="23.25" customHeight="1" x14ac:dyDescent="0.3">
      <c r="A86" s="173" t="s">
        <v>67</v>
      </c>
      <c r="B86" s="174"/>
      <c r="C86" s="175"/>
      <c r="D86" s="58"/>
      <c r="E86" s="59"/>
      <c r="F86" s="59"/>
      <c r="G86" s="59"/>
      <c r="H86" s="59"/>
      <c r="I86" s="58"/>
      <c r="J86" s="58"/>
    </row>
    <row r="87" spans="1:13" ht="24" customHeight="1" x14ac:dyDescent="0.3">
      <c r="A87" s="60" t="s">
        <v>1</v>
      </c>
      <c r="B87" s="61" t="s">
        <v>2</v>
      </c>
      <c r="C87" s="61" t="s">
        <v>3</v>
      </c>
      <c r="D87" s="62"/>
      <c r="E87" s="59"/>
      <c r="F87" s="59"/>
      <c r="G87" s="59"/>
      <c r="H87" s="59"/>
      <c r="I87" s="58"/>
      <c r="J87" s="58"/>
    </row>
    <row r="88" spans="1:13" ht="24" customHeight="1" x14ac:dyDescent="0.2">
      <c r="A88" s="63">
        <f>'Occupazione attuale'!C63</f>
        <v>0</v>
      </c>
      <c r="B88" s="77">
        <v>0</v>
      </c>
      <c r="C88" s="64">
        <f>SUM(A88:B88)</f>
        <v>0</v>
      </c>
      <c r="D88" s="65"/>
      <c r="E88" s="66"/>
      <c r="F88" s="66"/>
      <c r="G88" s="66"/>
      <c r="H88" s="66"/>
      <c r="I88" s="67"/>
      <c r="J88" s="67"/>
    </row>
    <row r="89" spans="1:13" ht="20.25" x14ac:dyDescent="0.3">
      <c r="A89" s="76"/>
      <c r="B89" s="58"/>
      <c r="C89" s="68"/>
      <c r="D89" s="59"/>
      <c r="E89" s="59"/>
      <c r="F89" s="59"/>
      <c r="G89" s="59"/>
      <c r="H89" s="59"/>
      <c r="I89" s="58"/>
      <c r="J89" s="58"/>
    </row>
    <row r="90" spans="1:13" ht="63.75" customHeight="1" x14ac:dyDescent="0.3">
      <c r="A90" s="73"/>
      <c r="B90" s="70" t="s">
        <v>4</v>
      </c>
      <c r="C90" s="69" t="s">
        <v>5</v>
      </c>
      <c r="D90" s="69" t="s">
        <v>6</v>
      </c>
      <c r="E90" s="69" t="s">
        <v>7</v>
      </c>
      <c r="F90" s="69" t="s">
        <v>8</v>
      </c>
      <c r="G90" s="69" t="s">
        <v>9</v>
      </c>
      <c r="H90" s="69" t="s">
        <v>10</v>
      </c>
      <c r="I90" s="69" t="s">
        <v>14</v>
      </c>
      <c r="J90" s="70" t="s">
        <v>11</v>
      </c>
      <c r="M90" s="7"/>
    </row>
    <row r="91" spans="1:13" ht="44.25" customHeight="1" x14ac:dyDescent="0.2">
      <c r="A91" s="74" t="s">
        <v>15</v>
      </c>
      <c r="B91" s="71">
        <f t="shared" ref="B91:H91" si="9">B109/$C$106*$C$88</f>
        <v>0</v>
      </c>
      <c r="C91" s="71">
        <f t="shared" si="9"/>
        <v>0</v>
      </c>
      <c r="D91" s="71">
        <f t="shared" si="9"/>
        <v>0</v>
      </c>
      <c r="E91" s="71">
        <f t="shared" si="9"/>
        <v>0</v>
      </c>
      <c r="F91" s="71">
        <f t="shared" si="9"/>
        <v>0</v>
      </c>
      <c r="G91" s="71">
        <f t="shared" si="9"/>
        <v>0</v>
      </c>
      <c r="H91" s="71">
        <f t="shared" si="9"/>
        <v>0</v>
      </c>
      <c r="I91" s="71">
        <f>SUM(B91:H91)</f>
        <v>0</v>
      </c>
      <c r="J91" s="51"/>
    </row>
    <row r="92" spans="1:13" ht="40.5" x14ac:dyDescent="0.2">
      <c r="A92" s="75" t="s">
        <v>16</v>
      </c>
      <c r="B92" s="51">
        <f>IF('Occupazione attuale'!$F$76&gt;100,B91,B91/100*'Occupazione attuale'!$F$76)</f>
        <v>0</v>
      </c>
      <c r="C92" s="51">
        <f>IF('Occupazione attuale'!$F$76&gt;100,C91,C91/100*'Occupazione attuale'!$F$76)</f>
        <v>0</v>
      </c>
      <c r="D92" s="51">
        <f>IF('Occupazione attuale'!$F$76&gt;100,D91,D91/100*'Occupazione attuale'!$F$76)</f>
        <v>0</v>
      </c>
      <c r="E92" s="51">
        <f>IF('Occupazione attuale'!$F$76&gt;100,E91,E91/100*'Occupazione attuale'!$F$76)</f>
        <v>0</v>
      </c>
      <c r="F92" s="51">
        <f>IF('Occupazione attuale'!$F$76&gt;100,F91,F91/100*'Occupazione attuale'!$F$76)</f>
        <v>0</v>
      </c>
      <c r="G92" s="51">
        <f>IF('Occupazione attuale'!$F$76&gt;100,G91,G91/100*'Occupazione attuale'!$F$76)</f>
        <v>0</v>
      </c>
      <c r="H92" s="51">
        <f>IF('Occupazione attuale'!$F$76&gt;100,H91,H91/100*'Occupazione attuale'!$F$76)</f>
        <v>0</v>
      </c>
      <c r="I92" s="71">
        <f>SUM(B92:H92)</f>
        <v>0</v>
      </c>
      <c r="J92" s="71"/>
      <c r="M92" s="7"/>
    </row>
    <row r="93" spans="1:13" ht="60.75" x14ac:dyDescent="0.2">
      <c r="A93" s="75" t="s">
        <v>92</v>
      </c>
      <c r="B93" s="163">
        <v>0.55192024994773625</v>
      </c>
      <c r="C93" s="163">
        <v>3.5312906464929057</v>
      </c>
      <c r="D93" s="163">
        <v>6.204681561309227E-2</v>
      </c>
      <c r="E93" s="163">
        <v>0.45767899680395269</v>
      </c>
      <c r="F93" s="163">
        <v>0.12467353352625431</v>
      </c>
      <c r="G93" s="163">
        <v>2.21608341070896</v>
      </c>
      <c r="H93" s="163">
        <v>0.30403944037924446</v>
      </c>
      <c r="I93" s="72"/>
      <c r="J93" s="72">
        <f>SUM(B93:H93)</f>
        <v>7.2477330934721449</v>
      </c>
      <c r="M93" s="7"/>
    </row>
    <row r="94" spans="1:13" ht="66.75" customHeight="1" x14ac:dyDescent="0.3">
      <c r="A94" s="58"/>
      <c r="B94" s="58"/>
      <c r="C94" s="58"/>
      <c r="D94" s="58"/>
      <c r="E94" s="58"/>
      <c r="F94" s="58"/>
      <c r="G94" s="58"/>
      <c r="H94" s="58"/>
      <c r="I94" s="58"/>
      <c r="J94" s="58"/>
      <c r="M94" s="7"/>
    </row>
    <row r="95" spans="1:13" ht="23.25" customHeight="1" x14ac:dyDescent="0.3">
      <c r="A95" s="173" t="s">
        <v>68</v>
      </c>
      <c r="B95" s="174"/>
      <c r="C95" s="175"/>
      <c r="D95" s="58"/>
      <c r="E95" s="59"/>
      <c r="F95" s="59"/>
      <c r="G95" s="59"/>
      <c r="H95" s="59"/>
      <c r="I95" s="58"/>
      <c r="J95" s="58"/>
      <c r="M95" s="7"/>
    </row>
    <row r="96" spans="1:13" ht="24" customHeight="1" x14ac:dyDescent="0.3">
      <c r="A96" s="60" t="s">
        <v>1</v>
      </c>
      <c r="B96" s="61" t="s">
        <v>2</v>
      </c>
      <c r="C96" s="61" t="s">
        <v>3</v>
      </c>
      <c r="D96" s="62"/>
      <c r="E96" s="59"/>
      <c r="F96" s="59"/>
      <c r="G96" s="59"/>
      <c r="H96" s="59"/>
      <c r="I96" s="58"/>
      <c r="J96" s="58"/>
      <c r="M96" s="7"/>
    </row>
    <row r="97" spans="1:13" ht="24" customHeight="1" x14ac:dyDescent="0.2">
      <c r="A97" s="63">
        <f>'Occupazione attuale'!C69</f>
        <v>0</v>
      </c>
      <c r="B97" s="77">
        <v>0</v>
      </c>
      <c r="C97" s="64">
        <f>SUM(A97:B97)</f>
        <v>0</v>
      </c>
      <c r="D97" s="65"/>
      <c r="E97" s="66"/>
      <c r="F97" s="66"/>
      <c r="G97" s="66"/>
      <c r="H97" s="66"/>
      <c r="I97" s="67"/>
      <c r="J97" s="67"/>
      <c r="M97" s="7"/>
    </row>
    <row r="98" spans="1:13" ht="20.25" x14ac:dyDescent="0.3">
      <c r="A98" s="76"/>
      <c r="B98" s="58"/>
      <c r="C98" s="68"/>
      <c r="D98" s="59"/>
      <c r="E98" s="59"/>
      <c r="F98" s="59"/>
      <c r="G98" s="59"/>
      <c r="H98" s="59"/>
      <c r="I98" s="58"/>
      <c r="J98" s="58"/>
    </row>
    <row r="99" spans="1:13" ht="63.75" customHeight="1" x14ac:dyDescent="0.3">
      <c r="A99" s="73"/>
      <c r="B99" s="70" t="s">
        <v>4</v>
      </c>
      <c r="C99" s="69" t="s">
        <v>5</v>
      </c>
      <c r="D99" s="69" t="s">
        <v>6</v>
      </c>
      <c r="E99" s="69" t="s">
        <v>7</v>
      </c>
      <c r="F99" s="69" t="s">
        <v>8</v>
      </c>
      <c r="G99" s="69" t="s">
        <v>9</v>
      </c>
      <c r="H99" s="69" t="s">
        <v>10</v>
      </c>
      <c r="I99" s="69" t="s">
        <v>14</v>
      </c>
      <c r="J99" s="70" t="s">
        <v>11</v>
      </c>
      <c r="M99" s="7"/>
    </row>
    <row r="100" spans="1:13" ht="44.25" customHeight="1" x14ac:dyDescent="0.2">
      <c r="A100" s="74" t="s">
        <v>15</v>
      </c>
      <c r="B100" s="71">
        <f t="shared" ref="B100:H100" si="10">B109/$C$106*$C$97</f>
        <v>0</v>
      </c>
      <c r="C100" s="71">
        <f t="shared" si="10"/>
        <v>0</v>
      </c>
      <c r="D100" s="71">
        <f t="shared" si="10"/>
        <v>0</v>
      </c>
      <c r="E100" s="71">
        <f t="shared" si="10"/>
        <v>0</v>
      </c>
      <c r="F100" s="71">
        <f t="shared" si="10"/>
        <v>0</v>
      </c>
      <c r="G100" s="71">
        <f t="shared" si="10"/>
        <v>0</v>
      </c>
      <c r="H100" s="71">
        <f t="shared" si="10"/>
        <v>0</v>
      </c>
      <c r="I100" s="71">
        <f>SUM(B100:H100)</f>
        <v>0</v>
      </c>
      <c r="J100" s="71"/>
      <c r="M100" s="7"/>
    </row>
    <row r="101" spans="1:13" ht="40.5" x14ac:dyDescent="0.2">
      <c r="A101" s="75" t="s">
        <v>16</v>
      </c>
      <c r="B101" s="51">
        <f>IF('Occupazione attuale'!$F$76&gt;100,B100,B100/100*'Occupazione attuale'!$F$76)</f>
        <v>0</v>
      </c>
      <c r="C101" s="51">
        <f>IF('Occupazione attuale'!$F$76&gt;100,C100,C100/100*'Occupazione attuale'!$F$76)</f>
        <v>0</v>
      </c>
      <c r="D101" s="51">
        <f>IF('Occupazione attuale'!$F$76&gt;100,D100,D100/100*'Occupazione attuale'!$F$76)</f>
        <v>0</v>
      </c>
      <c r="E101" s="51">
        <f>IF('Occupazione attuale'!$F$76&gt;100,E100,E100/100*'Occupazione attuale'!$F$76)</f>
        <v>0</v>
      </c>
      <c r="F101" s="51">
        <f>IF('Occupazione attuale'!$F$76&gt;100,F100,F100/100*'Occupazione attuale'!$F$76)</f>
        <v>0</v>
      </c>
      <c r="G101" s="51">
        <f>IF('Occupazione attuale'!$F$76&gt;100,G100,G100/100*'Occupazione attuale'!$F$76)</f>
        <v>0</v>
      </c>
      <c r="H101" s="51">
        <f>IF('Occupazione attuale'!$F$76&gt;100,H100,H100/100*'Occupazione attuale'!$F$76)</f>
        <v>0</v>
      </c>
      <c r="I101" s="71">
        <f>SUM(B101:H101)</f>
        <v>0</v>
      </c>
      <c r="J101" s="71"/>
      <c r="M101" s="7"/>
    </row>
    <row r="102" spans="1:13" ht="60.75" x14ac:dyDescent="0.2">
      <c r="A102" s="75" t="s">
        <v>92</v>
      </c>
      <c r="B102" s="163">
        <v>0.37169549319862943</v>
      </c>
      <c r="C102" s="163">
        <v>4.2800391130257527</v>
      </c>
      <c r="D102" s="163">
        <v>0.20534588745645152</v>
      </c>
      <c r="E102" s="163">
        <v>1.5634505150016589</v>
      </c>
      <c r="F102" s="163">
        <v>2.0709679221655235</v>
      </c>
      <c r="G102" s="163">
        <v>5.192627920099147</v>
      </c>
      <c r="H102" s="163">
        <v>0.23282701977531381</v>
      </c>
      <c r="I102" s="72"/>
      <c r="J102" s="72">
        <f>SUM(B102:H102)</f>
        <v>13.916953870722477</v>
      </c>
      <c r="M102" s="7"/>
    </row>
    <row r="103" spans="1:13" ht="82.5" customHeight="1" x14ac:dyDescent="0.3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M103" s="7"/>
    </row>
    <row r="104" spans="1:13" ht="23.25" customHeight="1" x14ac:dyDescent="0.3">
      <c r="A104" s="173" t="s">
        <v>17</v>
      </c>
      <c r="B104" s="174"/>
      <c r="C104" s="175"/>
      <c r="D104" s="58"/>
      <c r="E104" s="59"/>
      <c r="F104" s="59"/>
      <c r="G104" s="59"/>
      <c r="H104" s="59"/>
      <c r="I104" s="58"/>
      <c r="J104" s="58"/>
      <c r="M104" s="7"/>
    </row>
    <row r="105" spans="1:13" ht="24" customHeight="1" x14ac:dyDescent="0.3">
      <c r="A105" s="60" t="s">
        <v>1</v>
      </c>
      <c r="B105" s="61" t="s">
        <v>2</v>
      </c>
      <c r="C105" s="61" t="s">
        <v>3</v>
      </c>
      <c r="D105" s="62"/>
      <c r="E105" s="59"/>
      <c r="F105" s="59"/>
      <c r="G105" s="59"/>
      <c r="H105" s="59"/>
      <c r="I105" s="58"/>
      <c r="J105" s="58"/>
      <c r="M105" s="7"/>
    </row>
    <row r="106" spans="1:13" ht="24" customHeight="1" x14ac:dyDescent="0.2">
      <c r="A106" s="63">
        <f>A7+A16+A25+A34+A43+A52+A61+A70+A79+A88+A97</f>
        <v>180</v>
      </c>
      <c r="B106" s="63">
        <f>B7+B16+B25+B34+B43+B52+B61+B70+B79+B88+B97</f>
        <v>50</v>
      </c>
      <c r="C106" s="64">
        <f>SUM(A106:B106)</f>
        <v>230</v>
      </c>
      <c r="D106" s="65"/>
      <c r="E106" s="66"/>
      <c r="F106" s="66"/>
      <c r="G106" s="66"/>
      <c r="H106" s="66"/>
      <c r="I106" s="67"/>
      <c r="J106" s="67"/>
      <c r="M106" s="7"/>
    </row>
    <row r="107" spans="1:13" ht="20.25" x14ac:dyDescent="0.3">
      <c r="A107" s="76"/>
      <c r="B107" s="58"/>
      <c r="C107" s="68"/>
      <c r="D107" s="59"/>
      <c r="E107" s="59"/>
      <c r="F107" s="59"/>
      <c r="G107" s="59"/>
      <c r="H107" s="59"/>
      <c r="I107" s="58"/>
      <c r="J107" s="58"/>
    </row>
    <row r="108" spans="1:13" ht="70.5" customHeight="1" x14ac:dyDescent="0.3">
      <c r="A108" s="73"/>
      <c r="B108" s="70" t="s">
        <v>4</v>
      </c>
      <c r="C108" s="69" t="s">
        <v>5</v>
      </c>
      <c r="D108" s="69" t="s">
        <v>6</v>
      </c>
      <c r="E108" s="69" t="s">
        <v>7</v>
      </c>
      <c r="F108" s="69" t="s">
        <v>8</v>
      </c>
      <c r="G108" s="69" t="s">
        <v>9</v>
      </c>
      <c r="H108" s="69" t="s">
        <v>10</v>
      </c>
      <c r="I108" s="69" t="s">
        <v>14</v>
      </c>
      <c r="J108" s="70" t="s">
        <v>11</v>
      </c>
    </row>
    <row r="109" spans="1:13" ht="39.75" customHeight="1" x14ac:dyDescent="0.2">
      <c r="A109" s="74" t="s">
        <v>15</v>
      </c>
      <c r="B109" s="78">
        <v>600</v>
      </c>
      <c r="C109" s="78">
        <v>300</v>
      </c>
      <c r="D109" s="78">
        <v>300</v>
      </c>
      <c r="E109" s="78">
        <v>95</v>
      </c>
      <c r="F109" s="78">
        <v>500</v>
      </c>
      <c r="G109" s="78">
        <v>1000</v>
      </c>
      <c r="H109" s="78">
        <v>200</v>
      </c>
      <c r="I109" s="71">
        <f>SUM(B109:H109)</f>
        <v>2995</v>
      </c>
      <c r="J109" s="71"/>
    </row>
    <row r="110" spans="1:13" ht="40.5" x14ac:dyDescent="0.2">
      <c r="A110" s="75" t="s">
        <v>16</v>
      </c>
      <c r="B110" s="51">
        <f>IF('Occupazione attuale'!$F$76&gt;100,B109,B109/100*'Occupazione attuale'!$F$76)</f>
        <v>600</v>
      </c>
      <c r="C110" s="51">
        <f>IF('Occupazione attuale'!$F$76&gt;100,C109,C109/100*'Occupazione attuale'!$F$76)</f>
        <v>300</v>
      </c>
      <c r="D110" s="51">
        <f>IF('Occupazione attuale'!$F$76&gt;100,D109,D109/100*'Occupazione attuale'!$F$76)</f>
        <v>300</v>
      </c>
      <c r="E110" s="51">
        <f>IF('Occupazione attuale'!$F$76&gt;100,E109,E109/100*'Occupazione attuale'!$F$76)</f>
        <v>95</v>
      </c>
      <c r="F110" s="51">
        <f>IF('Occupazione attuale'!$F$76&gt;100,F109,F109/100*'Occupazione attuale'!$F$76)</f>
        <v>500</v>
      </c>
      <c r="G110" s="51">
        <f>IF('Occupazione attuale'!$F$76&gt;100,G109,G109/100*'Occupazione attuale'!$F$76)</f>
        <v>1000</v>
      </c>
      <c r="H110" s="51">
        <f>IF('Occupazione attuale'!$F$76&gt;100,H109,H109/100*'Occupazione attuale'!$F$76)</f>
        <v>200</v>
      </c>
      <c r="I110" s="71">
        <f>SUM(B110:H110)</f>
        <v>2995</v>
      </c>
      <c r="J110" s="71"/>
    </row>
    <row r="111" spans="1:13" ht="40.5" x14ac:dyDescent="0.2">
      <c r="A111" s="75" t="s">
        <v>28</v>
      </c>
      <c r="B111" s="72">
        <f>B109/$A$106</f>
        <v>3.3333333333333335</v>
      </c>
      <c r="C111" s="72">
        <f t="shared" ref="C111:H111" si="11">C109/$A$106</f>
        <v>1.6666666666666667</v>
      </c>
      <c r="D111" s="72">
        <f t="shared" si="11"/>
        <v>1.6666666666666667</v>
      </c>
      <c r="E111" s="72">
        <f t="shared" si="11"/>
        <v>0.52777777777777779</v>
      </c>
      <c r="F111" s="72">
        <f t="shared" si="11"/>
        <v>2.7777777777777777</v>
      </c>
      <c r="G111" s="72">
        <f t="shared" si="11"/>
        <v>5.5555555555555554</v>
      </c>
      <c r="H111" s="72">
        <f t="shared" si="11"/>
        <v>1.1111111111111112</v>
      </c>
      <c r="I111" s="72"/>
      <c r="J111" s="72">
        <f>SUM(B111:H111)</f>
        <v>16.638888888888889</v>
      </c>
    </row>
    <row r="112" spans="1:13" ht="20.25" x14ac:dyDescent="0.3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20.25" x14ac:dyDescent="0.3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s="8" customFormat="1" ht="30.75" customHeight="1" x14ac:dyDescent="0.3">
      <c r="A114" s="58"/>
      <c r="B114" s="80"/>
      <c r="C114" s="80"/>
      <c r="D114" s="80"/>
      <c r="E114" s="81"/>
      <c r="F114" s="80"/>
      <c r="G114" s="58"/>
      <c r="H114" s="58"/>
      <c r="I114" s="58"/>
      <c r="J114" s="58"/>
    </row>
    <row r="115" spans="1:10" s="8" customFormat="1" ht="33" customHeight="1" x14ac:dyDescent="0.3">
      <c r="A115" s="79" t="s">
        <v>18</v>
      </c>
      <c r="B115" s="80"/>
      <c r="C115" s="80"/>
      <c r="D115" s="80"/>
      <c r="E115" s="81"/>
      <c r="F115" s="80"/>
      <c r="G115" s="58"/>
      <c r="H115" s="176" t="s">
        <v>22</v>
      </c>
      <c r="I115" s="177" t="s">
        <v>23</v>
      </c>
      <c r="J115" s="177"/>
    </row>
    <row r="116" spans="1:10" s="9" customFormat="1" ht="56.25" customHeight="1" x14ac:dyDescent="0.2">
      <c r="A116" s="82"/>
      <c r="B116" s="83"/>
      <c r="C116" s="83"/>
      <c r="D116" s="83"/>
      <c r="E116" s="84"/>
      <c r="F116" s="84"/>
      <c r="G116" s="84"/>
      <c r="H116" s="176"/>
      <c r="I116" s="86" t="s">
        <v>24</v>
      </c>
      <c r="J116" s="87" t="s">
        <v>25</v>
      </c>
    </row>
    <row r="117" spans="1:10" s="9" customFormat="1" ht="30.75" customHeight="1" x14ac:dyDescent="0.2">
      <c r="A117" s="88" t="s">
        <v>19</v>
      </c>
      <c r="B117" s="88"/>
      <c r="C117" s="88"/>
      <c r="D117" s="88"/>
      <c r="E117" s="89"/>
      <c r="F117" s="89"/>
      <c r="G117" s="89"/>
      <c r="H117" s="91">
        <f>I117/A106</f>
        <v>19.851784004854764</v>
      </c>
      <c r="I117" s="92">
        <f>(A7*J12)+(A16*J21)+(A25*J30)+(A34*J39)+(A43*J48)+(A52*J57)+(A61*J66)+(A70*J75)+(A79*J84)+(A88*J93)+(A97*J102)</f>
        <v>3573.3211208738576</v>
      </c>
      <c r="J117" s="93">
        <f>100/I118*I118</f>
        <v>100</v>
      </c>
    </row>
    <row r="118" spans="1:10" s="9" customFormat="1" ht="30.75" customHeight="1" x14ac:dyDescent="0.2">
      <c r="A118" s="178" t="s">
        <v>20</v>
      </c>
      <c r="B118" s="178"/>
      <c r="C118" s="178"/>
      <c r="D118" s="178"/>
      <c r="E118" s="89"/>
      <c r="F118" s="89"/>
      <c r="G118" s="89"/>
      <c r="H118" s="94">
        <f>J111</f>
        <v>16.638888888888889</v>
      </c>
      <c r="I118" s="92">
        <f>I110</f>
        <v>2995</v>
      </c>
      <c r="J118" s="93"/>
    </row>
    <row r="119" spans="1:10" s="9" customFormat="1" ht="30.75" customHeight="1" x14ac:dyDescent="0.2">
      <c r="A119" s="88" t="s">
        <v>21</v>
      </c>
      <c r="B119" s="88"/>
      <c r="C119" s="88"/>
      <c r="D119" s="88"/>
      <c r="E119" s="89"/>
      <c r="F119" s="89"/>
      <c r="G119" s="89"/>
      <c r="H119" s="95"/>
      <c r="I119" s="93">
        <f>I118-I117</f>
        <v>-578.32112087385758</v>
      </c>
      <c r="J119" s="93">
        <f>I117/I118*100</f>
        <v>119.30955328460293</v>
      </c>
    </row>
    <row r="120" spans="1:10" ht="23.25" x14ac:dyDescent="0.35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</sheetData>
  <sheetProtection password="CA81" sheet="1" objects="1" scenarios="1" selectLockedCells="1"/>
  <protectedRanges>
    <protectedRange password="CFE5" sqref="A7:B7 A16:B16 A25:B25 A34:B34 A43:B43 A52:B52 A61:B61 A70:B70 A79:B79 A88:B88 A97:B97 A106:B106" name="FH"/>
  </protectedRanges>
  <mergeCells count="16">
    <mergeCell ref="A41:C41"/>
    <mergeCell ref="A2:J2"/>
    <mergeCell ref="A5:C5"/>
    <mergeCell ref="A14:C14"/>
    <mergeCell ref="A23:C23"/>
    <mergeCell ref="A32:C32"/>
    <mergeCell ref="A104:C104"/>
    <mergeCell ref="H115:H116"/>
    <mergeCell ref="I115:J115"/>
    <mergeCell ref="A118:D118"/>
    <mergeCell ref="A50:C50"/>
    <mergeCell ref="A59:C59"/>
    <mergeCell ref="A68:C68"/>
    <mergeCell ref="A77:C77"/>
    <mergeCell ref="A86:C86"/>
    <mergeCell ref="A95:C95"/>
  </mergeCells>
  <pageMargins left="0.39370078740157483" right="0.27559055118110237" top="0.59055118110236227" bottom="0.70866141732283472" header="0.27559055118110237" footer="0.27559055118110237"/>
  <pageSetup paperSize="9" scale="45" fitToHeight="0" orientation="portrait" r:id="rId1"/>
  <headerFooter alignWithMargins="0">
    <oddFooter>&amp;R&amp;8
&amp;D/&amp;F</oddFooter>
  </headerFooter>
  <rowBreaks count="2" manualBreakCount="2">
    <brk id="39" max="9" man="1"/>
    <brk id="7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showGridLines="0" zoomScale="63" zoomScaleNormal="63" zoomScaleSheetLayoutView="61" workbookViewId="0">
      <selection activeCell="A2" sqref="A2:J2"/>
    </sheetView>
  </sheetViews>
  <sheetFormatPr baseColWidth="10" defaultRowHeight="12.75" x14ac:dyDescent="0.2"/>
  <cols>
    <col min="1" max="1" width="35.5703125" customWidth="1"/>
    <col min="2" max="2" width="19.28515625" customWidth="1"/>
    <col min="3" max="3" width="19.140625" customWidth="1"/>
    <col min="4" max="6" width="16.5703125" customWidth="1"/>
    <col min="7" max="7" width="18.42578125" customWidth="1"/>
    <col min="8" max="8" width="22.140625" customWidth="1"/>
    <col min="9" max="9" width="23.7109375" customWidth="1"/>
    <col min="10" max="10" width="24" customWidth="1"/>
  </cols>
  <sheetData>
    <row r="1" spans="1:10" ht="96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04.25" customHeight="1" x14ac:dyDescent="0.2">
      <c r="A2" s="180" t="s">
        <v>90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4.75" customHeight="1" x14ac:dyDescent="0.2">
      <c r="A3" s="53" t="s">
        <v>0</v>
      </c>
      <c r="B3" s="54"/>
      <c r="C3" s="54"/>
      <c r="D3" s="54"/>
      <c r="E3" s="55"/>
      <c r="F3" s="55"/>
      <c r="G3" s="55"/>
      <c r="H3" s="56"/>
      <c r="I3" s="52"/>
      <c r="J3" s="52"/>
    </row>
    <row r="4" spans="1:10" ht="40.5" customHeight="1" x14ac:dyDescent="0.2">
      <c r="A4" s="56"/>
      <c r="B4" s="57"/>
      <c r="C4" s="57"/>
      <c r="D4" s="57"/>
      <c r="E4" s="57"/>
      <c r="F4" s="57"/>
      <c r="G4" s="57"/>
      <c r="H4" s="56"/>
      <c r="I4" s="52"/>
      <c r="J4" s="52"/>
    </row>
    <row r="5" spans="1:10" ht="24.75" customHeight="1" x14ac:dyDescent="0.3">
      <c r="A5" s="173" t="s">
        <v>13</v>
      </c>
      <c r="B5" s="174"/>
      <c r="C5" s="175"/>
      <c r="D5" s="58"/>
      <c r="E5" s="59"/>
      <c r="F5" s="59"/>
      <c r="G5" s="59"/>
      <c r="H5" s="59"/>
      <c r="I5" s="58"/>
      <c r="J5" s="58"/>
    </row>
    <row r="6" spans="1:10" ht="23.25" customHeight="1" x14ac:dyDescent="0.3">
      <c r="A6" s="60" t="s">
        <v>1</v>
      </c>
      <c r="B6" s="61" t="s">
        <v>2</v>
      </c>
      <c r="C6" s="61" t="s">
        <v>3</v>
      </c>
      <c r="D6" s="62"/>
      <c r="E6" s="59"/>
      <c r="F6" s="59"/>
      <c r="G6" s="59"/>
      <c r="H6" s="59"/>
      <c r="I6" s="58"/>
      <c r="J6" s="58"/>
    </row>
    <row r="7" spans="1:10" s="2" customFormat="1" ht="23.25" customHeight="1" x14ac:dyDescent="0.2">
      <c r="A7" s="63">
        <f>'Occupazione previsto'!C9</f>
        <v>150</v>
      </c>
      <c r="B7" s="77">
        <v>40</v>
      </c>
      <c r="C7" s="64">
        <f>SUM(A7:B7)</f>
        <v>190</v>
      </c>
      <c r="D7" s="65"/>
      <c r="E7" s="66"/>
      <c r="F7" s="66"/>
      <c r="G7" s="66"/>
      <c r="H7" s="66"/>
      <c r="I7" s="67"/>
      <c r="J7" s="67"/>
    </row>
    <row r="8" spans="1:10" ht="12" customHeight="1" x14ac:dyDescent="0.3">
      <c r="A8" s="76"/>
      <c r="B8" s="58"/>
      <c r="C8" s="68"/>
      <c r="D8" s="59"/>
      <c r="E8" s="59"/>
      <c r="F8" s="59"/>
      <c r="G8" s="59"/>
      <c r="H8" s="59"/>
      <c r="I8" s="58"/>
      <c r="J8" s="58"/>
    </row>
    <row r="9" spans="1:10" s="3" customFormat="1" ht="63.75" customHeight="1" x14ac:dyDescent="0.3">
      <c r="A9" s="73"/>
      <c r="B9" s="70" t="s">
        <v>4</v>
      </c>
      <c r="C9" s="69" t="s">
        <v>5</v>
      </c>
      <c r="D9" s="69" t="s">
        <v>6</v>
      </c>
      <c r="E9" s="69" t="s">
        <v>7</v>
      </c>
      <c r="F9" s="69" t="s">
        <v>8</v>
      </c>
      <c r="G9" s="69" t="s">
        <v>9</v>
      </c>
      <c r="H9" s="69" t="s">
        <v>10</v>
      </c>
      <c r="I9" s="69" t="s">
        <v>14</v>
      </c>
      <c r="J9" s="70" t="s">
        <v>11</v>
      </c>
    </row>
    <row r="10" spans="1:10" s="4" customFormat="1" ht="31.5" customHeight="1" x14ac:dyDescent="0.2">
      <c r="A10" s="74" t="s">
        <v>15</v>
      </c>
      <c r="B10" s="71">
        <f t="shared" ref="B10:H10" si="0">B109/$C$106*$C$7</f>
        <v>1009.0673575129534</v>
      </c>
      <c r="C10" s="71">
        <f t="shared" si="0"/>
        <v>246.11398963730568</v>
      </c>
      <c r="D10" s="71">
        <f t="shared" si="0"/>
        <v>295.33678756476684</v>
      </c>
      <c r="E10" s="71">
        <f t="shared" si="0"/>
        <v>93.523316062176164</v>
      </c>
      <c r="F10" s="71">
        <f t="shared" si="0"/>
        <v>467.61658031088081</v>
      </c>
      <c r="G10" s="71">
        <f t="shared" si="0"/>
        <v>1132.1243523316061</v>
      </c>
      <c r="H10" s="71">
        <f t="shared" si="0"/>
        <v>172.279792746114</v>
      </c>
      <c r="I10" s="71">
        <f>SUM(B10:H10)</f>
        <v>3416.0621761658031</v>
      </c>
      <c r="J10" s="71"/>
    </row>
    <row r="11" spans="1:10" s="4" customFormat="1" ht="40.5" x14ac:dyDescent="0.2">
      <c r="A11" s="75" t="s">
        <v>16</v>
      </c>
      <c r="B11" s="51">
        <f>IF('Occupazione previsto'!$F$76&gt;100,B10,B10/100*'Occupazione previsto'!$F$76)</f>
        <v>852.10132412204939</v>
      </c>
      <c r="C11" s="51">
        <f>IF('Occupazione previsto'!$F$76&gt;100,C10,C10/100*'Occupazione previsto'!$F$76)</f>
        <v>207.82959124928033</v>
      </c>
      <c r="D11" s="51">
        <f>IF('Occupazione previsto'!$F$76&gt;100,D10,D10/100*'Occupazione previsto'!$F$76)</f>
        <v>249.39550949913638</v>
      </c>
      <c r="E11" s="51">
        <f>IF('Occupazione previsto'!$F$76&gt;100,E10,E10/100*'Occupazione previsto'!$F$76)</f>
        <v>78.975244674726525</v>
      </c>
      <c r="F11" s="51">
        <f>IF('Occupazione previsto'!$F$76&gt;100,F10,F10/100*'Occupazione previsto'!$F$76)</f>
        <v>394.87622337363263</v>
      </c>
      <c r="G11" s="51">
        <f>IF('Occupazione previsto'!$F$76&gt;100,G10,G10/100*'Occupazione previsto'!$F$76)</f>
        <v>956.01611974668947</v>
      </c>
      <c r="H11" s="51">
        <f>IF('Occupazione previsto'!$F$76&gt;100,H10,H10/100*'Occupazione previsto'!$F$76)</f>
        <v>145.48071387449625</v>
      </c>
      <c r="I11" s="71">
        <f>SUM(B11:H11)</f>
        <v>2884.6747265400113</v>
      </c>
      <c r="J11" s="71"/>
    </row>
    <row r="12" spans="1:10" s="4" customFormat="1" ht="60.75" x14ac:dyDescent="0.2">
      <c r="A12" s="75" t="s">
        <v>92</v>
      </c>
      <c r="B12" s="163">
        <v>0.74561624713557006</v>
      </c>
      <c r="C12" s="163">
        <v>4.0669827436297874</v>
      </c>
      <c r="D12" s="163">
        <v>4.0789354792702373</v>
      </c>
      <c r="E12" s="163">
        <v>1.849521746898823</v>
      </c>
      <c r="F12" s="163">
        <v>0.9240996854022</v>
      </c>
      <c r="G12" s="163">
        <v>6.9170149337802647</v>
      </c>
      <c r="H12" s="163">
        <v>0.50257993483569119</v>
      </c>
      <c r="I12" s="72"/>
      <c r="J12" s="72">
        <f>SUM(B12:H12)</f>
        <v>19.084750770952574</v>
      </c>
    </row>
    <row r="13" spans="1:10" ht="66.75" customHeight="1" x14ac:dyDescent="0.3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23.25" customHeight="1" x14ac:dyDescent="0.3">
      <c r="A14" s="173" t="s">
        <v>12</v>
      </c>
      <c r="B14" s="174"/>
      <c r="C14" s="175"/>
      <c r="D14" s="58"/>
      <c r="E14" s="59"/>
      <c r="F14" s="59"/>
      <c r="G14" s="59"/>
      <c r="H14" s="59"/>
      <c r="I14" s="58"/>
      <c r="J14" s="58"/>
    </row>
    <row r="15" spans="1:10" ht="24" customHeight="1" x14ac:dyDescent="0.3">
      <c r="A15" s="60" t="s">
        <v>1</v>
      </c>
      <c r="B15" s="61" t="s">
        <v>2</v>
      </c>
      <c r="C15" s="61" t="s">
        <v>3</v>
      </c>
      <c r="D15" s="62"/>
      <c r="E15" s="59"/>
      <c r="F15" s="59"/>
      <c r="G15" s="59"/>
      <c r="H15" s="59"/>
      <c r="I15" s="58"/>
      <c r="J15" s="58"/>
    </row>
    <row r="16" spans="1:10" ht="24" customHeight="1" x14ac:dyDescent="0.2">
      <c r="A16" s="63">
        <f>'Occupazione previsto'!C15</f>
        <v>160</v>
      </c>
      <c r="B16" s="77">
        <v>36</v>
      </c>
      <c r="C16" s="1">
        <f>SUM(A16:B16)</f>
        <v>196</v>
      </c>
      <c r="D16" s="65"/>
      <c r="E16" s="66"/>
      <c r="F16" s="66"/>
      <c r="G16" s="66"/>
      <c r="H16" s="66"/>
      <c r="I16" s="67"/>
      <c r="J16" s="67"/>
    </row>
    <row r="17" spans="1:10" ht="20.25" x14ac:dyDescent="0.3">
      <c r="A17" s="76"/>
      <c r="B17" s="58"/>
      <c r="C17" s="68"/>
      <c r="D17" s="59"/>
      <c r="E17" s="59"/>
      <c r="F17" s="59"/>
      <c r="G17" s="59"/>
      <c r="H17" s="59"/>
      <c r="I17" s="58"/>
      <c r="J17" s="58"/>
    </row>
    <row r="18" spans="1:10" ht="63.75" customHeight="1" x14ac:dyDescent="0.3">
      <c r="A18" s="73"/>
      <c r="B18" s="70" t="s">
        <v>4</v>
      </c>
      <c r="C18" s="69" t="s">
        <v>5</v>
      </c>
      <c r="D18" s="69" t="s">
        <v>6</v>
      </c>
      <c r="E18" s="69" t="s">
        <v>7</v>
      </c>
      <c r="F18" s="69" t="s">
        <v>8</v>
      </c>
      <c r="G18" s="69" t="s">
        <v>9</v>
      </c>
      <c r="H18" s="69" t="s">
        <v>10</v>
      </c>
      <c r="I18" s="69" t="s">
        <v>14</v>
      </c>
      <c r="J18" s="70" t="s">
        <v>11</v>
      </c>
    </row>
    <row r="19" spans="1:10" ht="31.5" customHeight="1" x14ac:dyDescent="0.2">
      <c r="A19" s="74" t="s">
        <v>15</v>
      </c>
      <c r="B19" s="71">
        <f t="shared" ref="B19:H19" si="1">B109/$C$106*$C$16</f>
        <v>1040.9326424870467</v>
      </c>
      <c r="C19" s="71">
        <f t="shared" si="1"/>
        <v>253.88601036269429</v>
      </c>
      <c r="D19" s="71">
        <f t="shared" si="1"/>
        <v>304.66321243523316</v>
      </c>
      <c r="E19" s="71">
        <f t="shared" si="1"/>
        <v>96.476683937823822</v>
      </c>
      <c r="F19" s="71">
        <f t="shared" si="1"/>
        <v>482.38341968911914</v>
      </c>
      <c r="G19" s="71">
        <f t="shared" si="1"/>
        <v>1167.8756476683939</v>
      </c>
      <c r="H19" s="71">
        <f t="shared" si="1"/>
        <v>177.720207253886</v>
      </c>
      <c r="I19" s="71">
        <f>SUM(B19:H19)</f>
        <v>3523.9378238341974</v>
      </c>
      <c r="J19" s="71"/>
    </row>
    <row r="20" spans="1:10" ht="40.5" x14ac:dyDescent="0.2">
      <c r="A20" s="75" t="s">
        <v>16</v>
      </c>
      <c r="B20" s="51">
        <f>IF('Occupazione previsto'!$F$76&gt;100,B19,B19/100*'Occupazione previsto'!$F$76)</f>
        <v>879.00978698906135</v>
      </c>
      <c r="C20" s="51">
        <f>IF('Occupazione previsto'!$F$76&gt;100,C19,C19/100*'Occupazione previsto'!$F$76)</f>
        <v>214.39263097294182</v>
      </c>
      <c r="D20" s="51">
        <f>IF('Occupazione previsto'!$F$76&gt;100,D19,D19/100*'Occupazione previsto'!$F$76)</f>
        <v>257.27115716753019</v>
      </c>
      <c r="E20" s="51">
        <f>IF('Occupazione previsto'!$F$76&gt;100,E19,E19/100*'Occupazione previsto'!$F$76)</f>
        <v>81.469199769717889</v>
      </c>
      <c r="F20" s="51">
        <f>IF('Occupazione previsto'!$F$76&gt;100,F19,F19/100*'Occupazione previsto'!$F$76)</f>
        <v>407.34599884858937</v>
      </c>
      <c r="G20" s="51">
        <f>IF('Occupazione previsto'!$F$76&gt;100,G19,G19/100*'Occupazione previsto'!$F$76)</f>
        <v>986.20610247553236</v>
      </c>
      <c r="H20" s="51">
        <f>IF('Occupazione previsto'!$F$76&gt;100,H19,H19/100*'Occupazione previsto'!$F$76)</f>
        <v>150.07484168105927</v>
      </c>
      <c r="I20" s="71">
        <f>SUM(B20:H20)</f>
        <v>2975.7697179044326</v>
      </c>
      <c r="J20" s="71"/>
    </row>
    <row r="21" spans="1:10" ht="60.75" x14ac:dyDescent="0.2">
      <c r="A21" s="75" t="s">
        <v>92</v>
      </c>
      <c r="B21" s="163">
        <v>0.85221564110382364</v>
      </c>
      <c r="C21" s="163">
        <v>4.5887345456737592</v>
      </c>
      <c r="D21" s="163">
        <v>7.0770012793416219</v>
      </c>
      <c r="E21" s="163">
        <v>1.7462187594466603</v>
      </c>
      <c r="F21" s="163">
        <v>0.77798838019963534</v>
      </c>
      <c r="G21" s="163">
        <v>5.3915874269501725</v>
      </c>
      <c r="H21" s="163">
        <v>0.37682951451682678</v>
      </c>
      <c r="I21" s="72"/>
      <c r="J21" s="72">
        <f>SUM(B21:H21)</f>
        <v>20.810575547232503</v>
      </c>
    </row>
    <row r="22" spans="1:10" ht="66.75" customHeight="1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3.25" customHeight="1" x14ac:dyDescent="0.3">
      <c r="A23" s="173" t="s">
        <v>60</v>
      </c>
      <c r="B23" s="174"/>
      <c r="C23" s="175"/>
      <c r="D23" s="58"/>
      <c r="E23" s="59"/>
      <c r="F23" s="59"/>
      <c r="G23" s="59"/>
      <c r="H23" s="59"/>
      <c r="I23" s="58"/>
      <c r="J23" s="58"/>
    </row>
    <row r="24" spans="1:10" ht="24" customHeight="1" x14ac:dyDescent="0.3">
      <c r="A24" s="60" t="s">
        <v>1</v>
      </c>
      <c r="B24" s="61" t="s">
        <v>2</v>
      </c>
      <c r="C24" s="61" t="s">
        <v>3</v>
      </c>
      <c r="D24" s="62"/>
      <c r="E24" s="59"/>
      <c r="F24" s="59"/>
      <c r="G24" s="59"/>
      <c r="H24" s="59"/>
      <c r="I24" s="58"/>
      <c r="J24" s="58"/>
    </row>
    <row r="25" spans="1:10" ht="24" customHeight="1" x14ac:dyDescent="0.2">
      <c r="A25" s="63">
        <f>'Occupazione previsto'!C21</f>
        <v>0</v>
      </c>
      <c r="B25" s="77">
        <v>0</v>
      </c>
      <c r="C25" s="64">
        <f>SUM(A25:B25)</f>
        <v>0</v>
      </c>
      <c r="D25" s="65"/>
      <c r="E25" s="66"/>
      <c r="F25" s="66"/>
      <c r="G25" s="66"/>
      <c r="H25" s="66"/>
      <c r="I25" s="67"/>
      <c r="J25" s="67"/>
    </row>
    <row r="26" spans="1:10" ht="20.25" x14ac:dyDescent="0.3">
      <c r="A26" s="76"/>
      <c r="B26" s="58"/>
      <c r="C26" s="68"/>
      <c r="D26" s="59"/>
      <c r="E26" s="59"/>
      <c r="F26" s="59"/>
      <c r="G26" s="59"/>
      <c r="H26" s="59"/>
      <c r="I26" s="58"/>
      <c r="J26" s="58"/>
    </row>
    <row r="27" spans="1:10" ht="64.5" customHeight="1" x14ac:dyDescent="0.3">
      <c r="A27" s="73"/>
      <c r="B27" s="70" t="s">
        <v>4</v>
      </c>
      <c r="C27" s="69" t="s">
        <v>5</v>
      </c>
      <c r="D27" s="69" t="s">
        <v>6</v>
      </c>
      <c r="E27" s="69" t="s">
        <v>7</v>
      </c>
      <c r="F27" s="69" t="s">
        <v>8</v>
      </c>
      <c r="G27" s="69" t="s">
        <v>9</v>
      </c>
      <c r="H27" s="69" t="s">
        <v>10</v>
      </c>
      <c r="I27" s="69" t="s">
        <v>14</v>
      </c>
      <c r="J27" s="70" t="s">
        <v>11</v>
      </c>
    </row>
    <row r="28" spans="1:10" ht="31.5" customHeight="1" x14ac:dyDescent="0.2">
      <c r="A28" s="74" t="s">
        <v>15</v>
      </c>
      <c r="B28" s="71">
        <f t="shared" ref="B28:H28" si="2">B109/$C$106*$C$25</f>
        <v>0</v>
      </c>
      <c r="C28" s="71">
        <f t="shared" si="2"/>
        <v>0</v>
      </c>
      <c r="D28" s="71">
        <f t="shared" si="2"/>
        <v>0</v>
      </c>
      <c r="E28" s="71">
        <f t="shared" si="2"/>
        <v>0</v>
      </c>
      <c r="F28" s="71">
        <f t="shared" si="2"/>
        <v>0</v>
      </c>
      <c r="G28" s="71">
        <f t="shared" si="2"/>
        <v>0</v>
      </c>
      <c r="H28" s="71">
        <f t="shared" si="2"/>
        <v>0</v>
      </c>
      <c r="I28" s="71">
        <f>SUM(B28:H28)</f>
        <v>0</v>
      </c>
      <c r="J28" s="71"/>
    </row>
    <row r="29" spans="1:10" ht="40.5" x14ac:dyDescent="0.2">
      <c r="A29" s="75" t="s">
        <v>16</v>
      </c>
      <c r="B29" s="51">
        <f>IF('Occupazione previsto'!$F$76&gt;100,B28,B28/100*'Occupazione previsto'!$F$76)</f>
        <v>0</v>
      </c>
      <c r="C29" s="51">
        <f>IF('Occupazione previsto'!$F$76&gt;100,C28,C28/100*'Occupazione previsto'!$F$76)</f>
        <v>0</v>
      </c>
      <c r="D29" s="51">
        <f>IF('Occupazione previsto'!$F$76&gt;100,D28,D28/100*'Occupazione previsto'!$F$76)</f>
        <v>0</v>
      </c>
      <c r="E29" s="51">
        <f>IF('Occupazione previsto'!$F$76&gt;100,E28,E28/100*'Occupazione previsto'!$F$76)</f>
        <v>0</v>
      </c>
      <c r="F29" s="51">
        <f>IF('Occupazione previsto'!$F$76&gt;100,F28,F28/100*'Occupazione previsto'!$F$76)</f>
        <v>0</v>
      </c>
      <c r="G29" s="51">
        <f>IF('Occupazione previsto'!$F$76&gt;100,G28,G28/100*'Occupazione previsto'!$F$76)</f>
        <v>0</v>
      </c>
      <c r="H29" s="51">
        <f>IF('Occupazione previsto'!$F$76&gt;100,H28,H28/100*'Occupazione previsto'!$F$76)</f>
        <v>0</v>
      </c>
      <c r="I29" s="71">
        <f>SUM(B29:H29)</f>
        <v>0</v>
      </c>
      <c r="J29" s="71"/>
    </row>
    <row r="30" spans="1:10" ht="60.75" x14ac:dyDescent="0.2">
      <c r="A30" s="75" t="s">
        <v>92</v>
      </c>
      <c r="B30" s="163">
        <v>0.99787043367383399</v>
      </c>
      <c r="C30" s="163">
        <v>4.4659910888021921</v>
      </c>
      <c r="D30" s="163">
        <v>11.17877620190434</v>
      </c>
      <c r="E30" s="163">
        <v>2.9600406840081819</v>
      </c>
      <c r="F30" s="163">
        <v>1.3912566677420861</v>
      </c>
      <c r="G30" s="163">
        <v>3.231191819385705</v>
      </c>
      <c r="H30" s="163">
        <v>0.35660849876139628</v>
      </c>
      <c r="I30" s="72"/>
      <c r="J30" s="72">
        <f>SUM(B30:I30)</f>
        <v>24.581735394277736</v>
      </c>
    </row>
    <row r="31" spans="1:10" ht="66.75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3.25" customHeight="1" x14ac:dyDescent="0.3">
      <c r="A32" s="182" t="s">
        <v>61</v>
      </c>
      <c r="B32" s="183"/>
      <c r="C32" s="183"/>
      <c r="D32" s="183"/>
      <c r="E32" s="59"/>
      <c r="F32" s="59"/>
      <c r="G32" s="59"/>
      <c r="H32" s="59"/>
      <c r="I32" s="58"/>
      <c r="J32" s="58"/>
    </row>
    <row r="33" spans="1:10" ht="24" customHeight="1" x14ac:dyDescent="0.3">
      <c r="A33" s="60" t="s">
        <v>1</v>
      </c>
      <c r="B33" s="61" t="s">
        <v>2</v>
      </c>
      <c r="C33" s="61" t="s">
        <v>3</v>
      </c>
      <c r="D33" s="62"/>
      <c r="E33" s="59"/>
      <c r="F33" s="59"/>
      <c r="G33" s="59"/>
      <c r="H33" s="59"/>
      <c r="I33" s="58"/>
      <c r="J33" s="58"/>
    </row>
    <row r="34" spans="1:10" ht="24" customHeight="1" x14ac:dyDescent="0.2">
      <c r="A34" s="63">
        <f>'Occupazione previsto'!C27</f>
        <v>0</v>
      </c>
      <c r="B34" s="77">
        <v>0</v>
      </c>
      <c r="C34" s="64">
        <f>SUM(A34:B34)</f>
        <v>0</v>
      </c>
      <c r="D34" s="65"/>
      <c r="E34" s="66"/>
      <c r="F34" s="66"/>
      <c r="G34" s="66"/>
      <c r="H34" s="66"/>
      <c r="I34" s="67"/>
      <c r="J34" s="67"/>
    </row>
    <row r="35" spans="1:10" ht="20.25" x14ac:dyDescent="0.3">
      <c r="A35" s="76"/>
      <c r="B35" s="58"/>
      <c r="C35" s="68"/>
      <c r="D35" s="59"/>
      <c r="E35" s="59"/>
      <c r="F35" s="59"/>
      <c r="G35" s="59"/>
      <c r="H35" s="59"/>
      <c r="I35" s="58"/>
      <c r="J35" s="58"/>
    </row>
    <row r="36" spans="1:10" ht="64.5" customHeight="1" x14ac:dyDescent="0.3">
      <c r="A36" s="73"/>
      <c r="B36" s="70" t="s">
        <v>4</v>
      </c>
      <c r="C36" s="69" t="s">
        <v>5</v>
      </c>
      <c r="D36" s="69" t="s">
        <v>6</v>
      </c>
      <c r="E36" s="69" t="s">
        <v>7</v>
      </c>
      <c r="F36" s="69" t="s">
        <v>8</v>
      </c>
      <c r="G36" s="69" t="s">
        <v>9</v>
      </c>
      <c r="H36" s="69" t="s">
        <v>10</v>
      </c>
      <c r="I36" s="69" t="s">
        <v>14</v>
      </c>
      <c r="J36" s="70" t="s">
        <v>11</v>
      </c>
    </row>
    <row r="37" spans="1:10" ht="31.5" customHeight="1" x14ac:dyDescent="0.2">
      <c r="A37" s="74" t="s">
        <v>15</v>
      </c>
      <c r="B37" s="71">
        <f t="shared" ref="B37:H37" si="3">B109/$C$106*$C$34</f>
        <v>0</v>
      </c>
      <c r="C37" s="71">
        <f t="shared" si="3"/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 t="shared" si="3"/>
        <v>0</v>
      </c>
      <c r="H37" s="71">
        <f t="shared" si="3"/>
        <v>0</v>
      </c>
      <c r="I37" s="71">
        <f>SUM(B37:H37)</f>
        <v>0</v>
      </c>
      <c r="J37" s="71"/>
    </row>
    <row r="38" spans="1:10" ht="40.5" x14ac:dyDescent="0.2">
      <c r="A38" s="75" t="s">
        <v>16</v>
      </c>
      <c r="B38" s="51">
        <f>IF('Occupazione previsto'!$F$76&gt;100,B37,B37/100*'Occupazione previsto'!$F$76)</f>
        <v>0</v>
      </c>
      <c r="C38" s="51">
        <f>IF('Occupazione previsto'!$F$76&gt;100,C37,C37/100*'Occupazione previsto'!$F$76)</f>
        <v>0</v>
      </c>
      <c r="D38" s="51">
        <f>IF('Occupazione previsto'!$F$76&gt;100,D37,D37/100*'Occupazione previsto'!$F$76)</f>
        <v>0</v>
      </c>
      <c r="E38" s="51">
        <f>IF('Occupazione previsto'!$F$76&gt;100,E37,E37/100*'Occupazione previsto'!$F$76)</f>
        <v>0</v>
      </c>
      <c r="F38" s="51">
        <f>IF('Occupazione previsto'!$F$76&gt;100,F37,F37/100*'Occupazione previsto'!$F$76)</f>
        <v>0</v>
      </c>
      <c r="G38" s="51">
        <f>IF('Occupazione previsto'!$F$76&gt;100,G37,G37/100*'Occupazione previsto'!$F$76)</f>
        <v>0</v>
      </c>
      <c r="H38" s="51">
        <f>IF('Occupazione previsto'!$F$76&gt;100,H37,H37/100*'Occupazione previsto'!$F$76)</f>
        <v>0</v>
      </c>
      <c r="I38" s="71">
        <f>SUM(B38:H38)</f>
        <v>0</v>
      </c>
      <c r="J38" s="71"/>
    </row>
    <row r="39" spans="1:10" ht="60.75" x14ac:dyDescent="0.2">
      <c r="A39" s="75" t="s">
        <v>92</v>
      </c>
      <c r="B39" s="163">
        <v>2.0130910483266824</v>
      </c>
      <c r="C39" s="163">
        <v>4.6424477355121985</v>
      </c>
      <c r="D39" s="163">
        <v>2.6306008319489194</v>
      </c>
      <c r="E39" s="163">
        <v>0.62089300400568781</v>
      </c>
      <c r="F39" s="163">
        <v>1.0460411541975829</v>
      </c>
      <c r="G39" s="163">
        <v>3.4372497937963211</v>
      </c>
      <c r="H39" s="163">
        <v>0.6854606660689968</v>
      </c>
      <c r="I39" s="72"/>
      <c r="J39" s="72">
        <f>SUM(B39:H39)</f>
        <v>15.075784233856387</v>
      </c>
    </row>
    <row r="40" spans="1:10" ht="66.75" customHeight="1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23.25" customHeight="1" x14ac:dyDescent="0.3">
      <c r="A41" s="173" t="s">
        <v>62</v>
      </c>
      <c r="B41" s="174"/>
      <c r="C41" s="175"/>
      <c r="D41" s="58"/>
      <c r="E41" s="59"/>
      <c r="F41" s="59"/>
      <c r="G41" s="59"/>
      <c r="H41" s="59"/>
      <c r="I41" s="58"/>
      <c r="J41" s="58"/>
    </row>
    <row r="42" spans="1:10" ht="24" customHeight="1" x14ac:dyDescent="0.3">
      <c r="A42" s="60" t="s">
        <v>1</v>
      </c>
      <c r="B42" s="61" t="s">
        <v>2</v>
      </c>
      <c r="C42" s="61" t="s">
        <v>3</v>
      </c>
      <c r="D42" s="62"/>
      <c r="E42" s="59"/>
      <c r="F42" s="59"/>
      <c r="G42" s="59"/>
      <c r="H42" s="59"/>
      <c r="I42" s="58"/>
      <c r="J42" s="58"/>
    </row>
    <row r="43" spans="1:10" ht="24" customHeight="1" x14ac:dyDescent="0.2">
      <c r="A43" s="63">
        <f>'Occupazione previsto'!C33</f>
        <v>0</v>
      </c>
      <c r="B43" s="77">
        <v>0</v>
      </c>
      <c r="C43" s="64">
        <f>SUM(A43:B43)</f>
        <v>0</v>
      </c>
      <c r="D43" s="65"/>
      <c r="E43" s="66"/>
      <c r="F43" s="66"/>
      <c r="G43" s="66"/>
      <c r="H43" s="66"/>
      <c r="I43" s="67"/>
      <c r="J43" s="67"/>
    </row>
    <row r="44" spans="1:10" ht="20.25" x14ac:dyDescent="0.3">
      <c r="A44" s="76"/>
      <c r="B44" s="58"/>
      <c r="C44" s="68"/>
      <c r="D44" s="59"/>
      <c r="E44" s="59"/>
      <c r="F44" s="59"/>
      <c r="G44" s="59"/>
      <c r="H44" s="59"/>
      <c r="I44" s="58"/>
      <c r="J44" s="58"/>
    </row>
    <row r="45" spans="1:10" ht="64.5" customHeight="1" x14ac:dyDescent="0.3">
      <c r="A45" s="73"/>
      <c r="B45" s="70" t="s">
        <v>4</v>
      </c>
      <c r="C45" s="69" t="s">
        <v>5</v>
      </c>
      <c r="D45" s="69" t="s">
        <v>6</v>
      </c>
      <c r="E45" s="69" t="s">
        <v>7</v>
      </c>
      <c r="F45" s="69" t="s">
        <v>8</v>
      </c>
      <c r="G45" s="69" t="s">
        <v>9</v>
      </c>
      <c r="H45" s="69" t="s">
        <v>10</v>
      </c>
      <c r="I45" s="69" t="s">
        <v>14</v>
      </c>
      <c r="J45" s="70" t="s">
        <v>11</v>
      </c>
    </row>
    <row r="46" spans="1:10" ht="31.5" customHeight="1" x14ac:dyDescent="0.2">
      <c r="A46" s="74" t="s">
        <v>15</v>
      </c>
      <c r="B46" s="71">
        <f t="shared" ref="B46:H46" si="4">B109/$C$106*$C$43</f>
        <v>0</v>
      </c>
      <c r="C46" s="71">
        <f t="shared" si="4"/>
        <v>0</v>
      </c>
      <c r="D46" s="71">
        <f t="shared" si="4"/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>SUM(B46:H46)</f>
        <v>0</v>
      </c>
      <c r="J46" s="71"/>
    </row>
    <row r="47" spans="1:10" ht="40.5" x14ac:dyDescent="0.2">
      <c r="A47" s="75" t="s">
        <v>16</v>
      </c>
      <c r="B47" s="51">
        <f>IF('Occupazione previsto'!$F$76&gt;100,B46,B46/100*'Occupazione previsto'!$F$76)</f>
        <v>0</v>
      </c>
      <c r="C47" s="51">
        <f>IF('Occupazione previsto'!$F$76&gt;100,C46,C46/100*'Occupazione previsto'!$F$76)</f>
        <v>0</v>
      </c>
      <c r="D47" s="51">
        <f>IF('Occupazione previsto'!$F$76&gt;100,D46,D46/100*'Occupazione previsto'!$F$76)</f>
        <v>0</v>
      </c>
      <c r="E47" s="51">
        <f>IF('Occupazione previsto'!$F$76&gt;100,E46,E46/100*'Occupazione previsto'!$F$76)</f>
        <v>0</v>
      </c>
      <c r="F47" s="51">
        <f>IF('Occupazione previsto'!$F$76&gt;100,F46,F46/100*'Occupazione previsto'!$F$76)</f>
        <v>0</v>
      </c>
      <c r="G47" s="51">
        <f>IF('Occupazione previsto'!$F$76&gt;100,G46,G46/100*'Occupazione previsto'!$F$76)</f>
        <v>0</v>
      </c>
      <c r="H47" s="51">
        <f>IF('Occupazione previsto'!$F$76&gt;100,H46,H46/100*'Occupazione previsto'!$F$76)</f>
        <v>0</v>
      </c>
      <c r="I47" s="71">
        <f>SUM(B47:H47)</f>
        <v>0</v>
      </c>
      <c r="J47" s="71"/>
    </row>
    <row r="48" spans="1:10" ht="60.75" x14ac:dyDescent="0.2">
      <c r="A48" s="75" t="s">
        <v>92</v>
      </c>
      <c r="B48" s="163">
        <v>0.44577469401700243</v>
      </c>
      <c r="C48" s="163">
        <v>1.6747671538008675</v>
      </c>
      <c r="D48" s="163">
        <v>0.18137514319317094</v>
      </c>
      <c r="E48" s="163">
        <v>0.38885364991378718</v>
      </c>
      <c r="F48" s="163">
        <v>0.33206740465058998</v>
      </c>
      <c r="G48" s="163">
        <v>2.4432128465736085</v>
      </c>
      <c r="H48" s="163">
        <v>0.22186688839975463</v>
      </c>
      <c r="I48" s="72"/>
      <c r="J48" s="72">
        <f>SUM(B48:H48)</f>
        <v>5.6879177805487808</v>
      </c>
    </row>
    <row r="49" spans="1:10" ht="66.75" customHeight="1" x14ac:dyDescent="0.3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23.25" customHeight="1" x14ac:dyDescent="0.3">
      <c r="A50" s="173" t="s">
        <v>63</v>
      </c>
      <c r="B50" s="174"/>
      <c r="C50" s="175"/>
      <c r="D50" s="58"/>
      <c r="E50" s="59"/>
      <c r="F50" s="59"/>
      <c r="G50" s="59"/>
      <c r="H50" s="59"/>
      <c r="I50" s="58"/>
      <c r="J50" s="58"/>
    </row>
    <row r="51" spans="1:10" ht="24" customHeight="1" x14ac:dyDescent="0.3">
      <c r="A51" s="60" t="s">
        <v>1</v>
      </c>
      <c r="B51" s="61" t="s">
        <v>2</v>
      </c>
      <c r="C51" s="61" t="s">
        <v>3</v>
      </c>
      <c r="D51" s="62"/>
      <c r="E51" s="59"/>
      <c r="F51" s="59"/>
      <c r="G51" s="59"/>
      <c r="H51" s="59"/>
      <c r="I51" s="58"/>
      <c r="J51" s="58"/>
    </row>
    <row r="52" spans="1:10" ht="24" customHeight="1" x14ac:dyDescent="0.2">
      <c r="A52" s="63">
        <f>'Occupazione previsto'!C39</f>
        <v>0</v>
      </c>
      <c r="B52" s="77">
        <v>0</v>
      </c>
      <c r="C52" s="64">
        <f>SUM(A52:B52)</f>
        <v>0</v>
      </c>
      <c r="D52" s="65"/>
      <c r="E52" s="66"/>
      <c r="F52" s="66"/>
      <c r="G52" s="66"/>
      <c r="H52" s="66"/>
      <c r="I52" s="67"/>
      <c r="J52" s="67"/>
    </row>
    <row r="53" spans="1:10" ht="20.25" x14ac:dyDescent="0.3">
      <c r="A53" s="76"/>
      <c r="B53" s="58"/>
      <c r="C53" s="68"/>
      <c r="D53" s="59"/>
      <c r="E53" s="59"/>
      <c r="F53" s="59"/>
      <c r="G53" s="59"/>
      <c r="H53" s="59"/>
      <c r="I53" s="58"/>
      <c r="J53" s="58"/>
    </row>
    <row r="54" spans="1:10" ht="64.5" customHeight="1" x14ac:dyDescent="0.3">
      <c r="A54" s="73"/>
      <c r="B54" s="70" t="s">
        <v>4</v>
      </c>
      <c r="C54" s="69" t="s">
        <v>5</v>
      </c>
      <c r="D54" s="69" t="s">
        <v>6</v>
      </c>
      <c r="E54" s="69" t="s">
        <v>7</v>
      </c>
      <c r="F54" s="69" t="s">
        <v>8</v>
      </c>
      <c r="G54" s="69" t="s">
        <v>9</v>
      </c>
      <c r="H54" s="69" t="s">
        <v>10</v>
      </c>
      <c r="I54" s="69" t="s">
        <v>14</v>
      </c>
      <c r="J54" s="70" t="s">
        <v>11</v>
      </c>
    </row>
    <row r="55" spans="1:10" ht="31.5" customHeight="1" x14ac:dyDescent="0.2">
      <c r="A55" s="74" t="s">
        <v>15</v>
      </c>
      <c r="B55" s="71">
        <f t="shared" ref="B55:H55" si="5">B109/$C$106*$C$52</f>
        <v>0</v>
      </c>
      <c r="C55" s="71">
        <f t="shared" si="5"/>
        <v>0</v>
      </c>
      <c r="D55" s="71">
        <f t="shared" si="5"/>
        <v>0</v>
      </c>
      <c r="E55" s="71">
        <f t="shared" si="5"/>
        <v>0</v>
      </c>
      <c r="F55" s="71">
        <f t="shared" si="5"/>
        <v>0</v>
      </c>
      <c r="G55" s="71">
        <f t="shared" si="5"/>
        <v>0</v>
      </c>
      <c r="H55" s="71">
        <f t="shared" si="5"/>
        <v>0</v>
      </c>
      <c r="I55" s="71">
        <f>SUM(B55:H55)</f>
        <v>0</v>
      </c>
      <c r="J55" s="71"/>
    </row>
    <row r="56" spans="1:10" ht="40.5" x14ac:dyDescent="0.2">
      <c r="A56" s="75" t="s">
        <v>16</v>
      </c>
      <c r="B56" s="51">
        <f>IF('Occupazione previsto'!$F$76&gt;100,B55,B55/100*'Occupazione previsto'!$F$76)</f>
        <v>0</v>
      </c>
      <c r="C56" s="51">
        <f>IF('Occupazione previsto'!$F$76&gt;100,C55,C55/100*'Occupazione previsto'!$F$76)</f>
        <v>0</v>
      </c>
      <c r="D56" s="51">
        <f>IF('Occupazione previsto'!$F$76&gt;100,D55,D55/100*'Occupazione previsto'!$F$76)</f>
        <v>0</v>
      </c>
      <c r="E56" s="51">
        <f>IF('Occupazione previsto'!$F$76&gt;100,E55,E55/100*'Occupazione previsto'!$F$76)</f>
        <v>0</v>
      </c>
      <c r="F56" s="51">
        <f>IF('Occupazione previsto'!$F$76&gt;100,F55,F55/100*'Occupazione previsto'!$F$76)</f>
        <v>0</v>
      </c>
      <c r="G56" s="51">
        <f>IF('Occupazione previsto'!$F$76&gt;100,G55,G55/100*'Occupazione previsto'!$F$76)</f>
        <v>0</v>
      </c>
      <c r="H56" s="51">
        <f>IF('Occupazione previsto'!$F$76&gt;100,H55,H55/100*'Occupazione previsto'!$F$76)</f>
        <v>0</v>
      </c>
      <c r="I56" s="71">
        <f>SUM(B56:H56)</f>
        <v>0</v>
      </c>
      <c r="J56" s="71"/>
    </row>
    <row r="57" spans="1:10" ht="60.75" x14ac:dyDescent="0.2">
      <c r="A57" s="75" t="s">
        <v>92</v>
      </c>
      <c r="B57" s="163">
        <v>1.1596347850103885</v>
      </c>
      <c r="C57" s="163">
        <v>2.7916826367431358</v>
      </c>
      <c r="D57" s="163">
        <v>5.0648657115386762</v>
      </c>
      <c r="E57" s="163">
        <v>2.3497363669884774</v>
      </c>
      <c r="F57" s="163">
        <v>0.34132315950524017</v>
      </c>
      <c r="G57" s="163">
        <v>8.5700561609921451</v>
      </c>
      <c r="H57" s="163">
        <v>0.56615649012500202</v>
      </c>
      <c r="I57" s="72"/>
      <c r="J57" s="72">
        <f>SUM(B57:H57)</f>
        <v>20.843455310903067</v>
      </c>
    </row>
    <row r="58" spans="1:10" ht="66.75" customHeight="1" x14ac:dyDescent="0.3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23.25" customHeight="1" x14ac:dyDescent="0.3">
      <c r="A59" s="173" t="s">
        <v>64</v>
      </c>
      <c r="B59" s="174"/>
      <c r="C59" s="175"/>
      <c r="D59" s="58"/>
      <c r="E59" s="59"/>
      <c r="F59" s="59"/>
      <c r="G59" s="59"/>
      <c r="H59" s="59"/>
      <c r="I59" s="58"/>
      <c r="J59" s="58"/>
    </row>
    <row r="60" spans="1:10" ht="24" customHeight="1" x14ac:dyDescent="0.3">
      <c r="A60" s="60" t="s">
        <v>1</v>
      </c>
      <c r="B60" s="61" t="s">
        <v>2</v>
      </c>
      <c r="C60" s="61" t="s">
        <v>3</v>
      </c>
      <c r="D60" s="62"/>
      <c r="E60" s="59"/>
      <c r="F60" s="59"/>
      <c r="G60" s="59"/>
      <c r="H60" s="59"/>
      <c r="I60" s="58"/>
      <c r="J60" s="58"/>
    </row>
    <row r="61" spans="1:10" ht="24" customHeight="1" x14ac:dyDescent="0.2">
      <c r="A61" s="63">
        <f>'Occupazione previsto'!C45</f>
        <v>0</v>
      </c>
      <c r="B61" s="77">
        <v>0</v>
      </c>
      <c r="C61" s="64">
        <f>SUM(A61:B61)</f>
        <v>0</v>
      </c>
      <c r="D61" s="65"/>
      <c r="E61" s="66"/>
      <c r="F61" s="66"/>
      <c r="G61" s="66"/>
      <c r="H61" s="66"/>
      <c r="I61" s="67"/>
      <c r="J61" s="67"/>
    </row>
    <row r="62" spans="1:10" ht="20.25" x14ac:dyDescent="0.3">
      <c r="A62" s="76"/>
      <c r="B62" s="58"/>
      <c r="C62" s="68"/>
      <c r="D62" s="59"/>
      <c r="E62" s="59"/>
      <c r="F62" s="59"/>
      <c r="G62" s="59"/>
      <c r="H62" s="59"/>
      <c r="I62" s="58"/>
      <c r="J62" s="58"/>
    </row>
    <row r="63" spans="1:10" ht="64.5" customHeight="1" x14ac:dyDescent="0.3">
      <c r="A63" s="73"/>
      <c r="B63" s="70" t="s">
        <v>4</v>
      </c>
      <c r="C63" s="69" t="s">
        <v>5</v>
      </c>
      <c r="D63" s="69" t="s">
        <v>6</v>
      </c>
      <c r="E63" s="69" t="s">
        <v>7</v>
      </c>
      <c r="F63" s="69" t="s">
        <v>8</v>
      </c>
      <c r="G63" s="69" t="s">
        <v>9</v>
      </c>
      <c r="H63" s="69" t="s">
        <v>10</v>
      </c>
      <c r="I63" s="69" t="s">
        <v>14</v>
      </c>
      <c r="J63" s="70" t="s">
        <v>11</v>
      </c>
    </row>
    <row r="64" spans="1:10" ht="31.5" customHeight="1" x14ac:dyDescent="0.2">
      <c r="A64" s="74" t="s">
        <v>15</v>
      </c>
      <c r="B64" s="71">
        <f t="shared" ref="B64:H64" si="6">B109/$C$106*$C$61</f>
        <v>0</v>
      </c>
      <c r="C64" s="71">
        <f t="shared" si="6"/>
        <v>0</v>
      </c>
      <c r="D64" s="71">
        <f t="shared" si="6"/>
        <v>0</v>
      </c>
      <c r="E64" s="71">
        <f t="shared" si="6"/>
        <v>0</v>
      </c>
      <c r="F64" s="71">
        <f t="shared" si="6"/>
        <v>0</v>
      </c>
      <c r="G64" s="71">
        <f t="shared" si="6"/>
        <v>0</v>
      </c>
      <c r="H64" s="71">
        <f t="shared" si="6"/>
        <v>0</v>
      </c>
      <c r="I64" s="71">
        <f>SUM(B64:H64)</f>
        <v>0</v>
      </c>
      <c r="J64" s="71"/>
    </row>
    <row r="65" spans="1:10" ht="40.5" x14ac:dyDescent="0.2">
      <c r="A65" s="75" t="s">
        <v>16</v>
      </c>
      <c r="B65" s="51">
        <f>IF('Occupazione previsto'!$F$76&gt;100,B64,B64/100*'Occupazione previsto'!$F$76)</f>
        <v>0</v>
      </c>
      <c r="C65" s="51">
        <f>IF('Occupazione previsto'!$F$76&gt;100,C64,C64/100*'Occupazione previsto'!$F$76)</f>
        <v>0</v>
      </c>
      <c r="D65" s="51">
        <f>IF('Occupazione previsto'!$F$76&gt;100,D64,D64/100*'Occupazione previsto'!$F$76)</f>
        <v>0</v>
      </c>
      <c r="E65" s="51">
        <f>IF('Occupazione previsto'!$F$76&gt;100,E64,E64/100*'Occupazione previsto'!$F$76)</f>
        <v>0</v>
      </c>
      <c r="F65" s="51">
        <f>IF('Occupazione previsto'!$F$76&gt;100,F64,F64/100*'Occupazione previsto'!$F$76)</f>
        <v>0</v>
      </c>
      <c r="G65" s="51">
        <f>IF('Occupazione previsto'!$F$76&gt;100,G64,G64/100*'Occupazione previsto'!$F$76)</f>
        <v>0</v>
      </c>
      <c r="H65" s="51">
        <f>IF('Occupazione previsto'!$F$76&gt;100,H64,H64/100*'Occupazione previsto'!$F$76)</f>
        <v>0</v>
      </c>
      <c r="I65" s="71">
        <f>SUM(B65:H65)</f>
        <v>0</v>
      </c>
      <c r="J65" s="71"/>
    </row>
    <row r="66" spans="1:10" ht="60.75" x14ac:dyDescent="0.2">
      <c r="A66" s="75" t="s">
        <v>92</v>
      </c>
      <c r="B66" s="163">
        <v>0.59027812703155602</v>
      </c>
      <c r="C66" s="163">
        <v>2.3170493047870071</v>
      </c>
      <c r="D66" s="163">
        <v>0.21710526328585458</v>
      </c>
      <c r="E66" s="163">
        <v>0.61046541418290212</v>
      </c>
      <c r="F66" s="163">
        <v>0.60102545829112275</v>
      </c>
      <c r="G66" s="163">
        <v>3.6349881004525799</v>
      </c>
      <c r="H66" s="163">
        <v>0.41753510674212885</v>
      </c>
      <c r="I66" s="72"/>
      <c r="J66" s="72">
        <f>SUM(B66:H66)</f>
        <v>8.3884467747731506</v>
      </c>
    </row>
    <row r="67" spans="1:10" ht="66.75" customHeight="1" x14ac:dyDescent="0.3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23.25" customHeight="1" x14ac:dyDescent="0.3">
      <c r="A68" s="173" t="s">
        <v>65</v>
      </c>
      <c r="B68" s="174"/>
      <c r="C68" s="175"/>
      <c r="D68" s="58"/>
      <c r="E68" s="59"/>
      <c r="F68" s="59"/>
      <c r="G68" s="59"/>
      <c r="H68" s="59"/>
      <c r="I68" s="58"/>
      <c r="J68" s="58"/>
    </row>
    <row r="69" spans="1:10" ht="24" customHeight="1" x14ac:dyDescent="0.3">
      <c r="A69" s="60" t="s">
        <v>1</v>
      </c>
      <c r="B69" s="61" t="s">
        <v>2</v>
      </c>
      <c r="C69" s="61" t="s">
        <v>3</v>
      </c>
      <c r="D69" s="62"/>
      <c r="E69" s="59"/>
      <c r="F69" s="59"/>
      <c r="G69" s="59"/>
      <c r="H69" s="59"/>
      <c r="I69" s="58"/>
      <c r="J69" s="58"/>
    </row>
    <row r="70" spans="1:10" ht="24" customHeight="1" x14ac:dyDescent="0.2">
      <c r="A70" s="63">
        <f>'Occupazione previsto'!C51</f>
        <v>0</v>
      </c>
      <c r="B70" s="77">
        <v>0</v>
      </c>
      <c r="C70" s="64">
        <f>SUM(A70:B70)</f>
        <v>0</v>
      </c>
      <c r="D70" s="65"/>
      <c r="E70" s="66"/>
      <c r="F70" s="66"/>
      <c r="G70" s="66"/>
      <c r="H70" s="66"/>
      <c r="I70" s="67"/>
      <c r="J70" s="67"/>
    </row>
    <row r="71" spans="1:10" ht="20.25" x14ac:dyDescent="0.3">
      <c r="A71" s="76"/>
      <c r="B71" s="58"/>
      <c r="C71" s="68"/>
      <c r="D71" s="59"/>
      <c r="E71" s="59"/>
      <c r="F71" s="59"/>
      <c r="G71" s="59"/>
      <c r="H71" s="59"/>
      <c r="I71" s="58"/>
      <c r="J71" s="58"/>
    </row>
    <row r="72" spans="1:10" ht="64.5" customHeight="1" x14ac:dyDescent="0.3">
      <c r="A72" s="73"/>
      <c r="B72" s="70" t="s">
        <v>4</v>
      </c>
      <c r="C72" s="69" t="s">
        <v>5</v>
      </c>
      <c r="D72" s="69" t="s">
        <v>6</v>
      </c>
      <c r="E72" s="69" t="s">
        <v>7</v>
      </c>
      <c r="F72" s="69" t="s">
        <v>8</v>
      </c>
      <c r="G72" s="69" t="s">
        <v>9</v>
      </c>
      <c r="H72" s="69" t="s">
        <v>10</v>
      </c>
      <c r="I72" s="69" t="s">
        <v>14</v>
      </c>
      <c r="J72" s="70" t="s">
        <v>11</v>
      </c>
    </row>
    <row r="73" spans="1:10" ht="31.5" customHeight="1" x14ac:dyDescent="0.2">
      <c r="A73" s="74" t="s">
        <v>15</v>
      </c>
      <c r="B73" s="71">
        <f t="shared" ref="B73:H73" si="7">B109/$C$106*$C$70</f>
        <v>0</v>
      </c>
      <c r="C73" s="71">
        <f t="shared" si="7"/>
        <v>0</v>
      </c>
      <c r="D73" s="71">
        <f t="shared" si="7"/>
        <v>0</v>
      </c>
      <c r="E73" s="71">
        <f t="shared" si="7"/>
        <v>0</v>
      </c>
      <c r="F73" s="71">
        <f t="shared" si="7"/>
        <v>0</v>
      </c>
      <c r="G73" s="71">
        <f t="shared" si="7"/>
        <v>0</v>
      </c>
      <c r="H73" s="71">
        <f t="shared" si="7"/>
        <v>0</v>
      </c>
      <c r="I73" s="71">
        <f>SUM(B73:H73)</f>
        <v>0</v>
      </c>
      <c r="J73" s="71"/>
    </row>
    <row r="74" spans="1:10" ht="40.5" x14ac:dyDescent="0.2">
      <c r="A74" s="75" t="s">
        <v>16</v>
      </c>
      <c r="B74" s="51">
        <f>IF('Occupazione previsto'!$F$76&gt;100,B73,B73/100*'Occupazione previsto'!$F$76)</f>
        <v>0</v>
      </c>
      <c r="C74" s="51">
        <f>IF('Occupazione previsto'!$F$76&gt;100,C73,C73/100*'Occupazione previsto'!$F$76)</f>
        <v>0</v>
      </c>
      <c r="D74" s="51">
        <f>IF('Occupazione previsto'!$F$76&gt;100,D73,D73/100*'Occupazione previsto'!$F$76)</f>
        <v>0</v>
      </c>
      <c r="E74" s="51">
        <f>IF('Occupazione previsto'!$F$76&gt;100,E73,E73/100*'Occupazione previsto'!$F$76)</f>
        <v>0</v>
      </c>
      <c r="F74" s="51">
        <f>IF('Occupazione previsto'!$F$76&gt;100,F73,F73/100*'Occupazione previsto'!$F$76)</f>
        <v>0</v>
      </c>
      <c r="G74" s="51">
        <f>IF('Occupazione previsto'!$F$76&gt;100,G73,G73/100*'Occupazione previsto'!$F$76)</f>
        <v>0</v>
      </c>
      <c r="H74" s="51">
        <f>IF('Occupazione previsto'!$F$76&gt;100,H73,H73/100*'Occupazione previsto'!$F$76)</f>
        <v>0</v>
      </c>
      <c r="I74" s="71">
        <f>SUM(B74:H74)</f>
        <v>0</v>
      </c>
      <c r="J74" s="71"/>
    </row>
    <row r="75" spans="1:10" ht="60.75" x14ac:dyDescent="0.2">
      <c r="A75" s="75" t="s">
        <v>92</v>
      </c>
      <c r="B75" s="163">
        <v>0.54333978206273881</v>
      </c>
      <c r="C75" s="163">
        <v>1.9061198544760927</v>
      </c>
      <c r="D75" s="163">
        <v>9.3521766626540256E-2</v>
      </c>
      <c r="E75" s="163">
        <v>0.48884903915655981</v>
      </c>
      <c r="F75" s="163">
        <v>0.30164176589490671</v>
      </c>
      <c r="G75" s="163">
        <v>3.0732453469978722</v>
      </c>
      <c r="H75" s="163">
        <v>0.33023113730029358</v>
      </c>
      <c r="I75" s="72"/>
      <c r="J75" s="72">
        <f>SUM(B75:H75)</f>
        <v>6.7369486925150035</v>
      </c>
    </row>
    <row r="76" spans="1:10" ht="66.75" customHeight="1" x14ac:dyDescent="0.3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23.25" customHeight="1" x14ac:dyDescent="0.3">
      <c r="A77" s="173" t="s">
        <v>66</v>
      </c>
      <c r="B77" s="174"/>
      <c r="C77" s="175"/>
      <c r="D77" s="58"/>
      <c r="E77" s="59"/>
      <c r="F77" s="59"/>
      <c r="G77" s="59"/>
      <c r="H77" s="59"/>
      <c r="I77" s="58"/>
      <c r="J77" s="58"/>
    </row>
    <row r="78" spans="1:10" ht="24" customHeight="1" x14ac:dyDescent="0.3">
      <c r="A78" s="60" t="s">
        <v>1</v>
      </c>
      <c r="B78" s="61" t="s">
        <v>2</v>
      </c>
      <c r="C78" s="61" t="s">
        <v>3</v>
      </c>
      <c r="D78" s="62"/>
      <c r="E78" s="59"/>
      <c r="F78" s="59"/>
      <c r="G78" s="59"/>
      <c r="H78" s="59"/>
      <c r="I78" s="58"/>
      <c r="J78" s="58"/>
    </row>
    <row r="79" spans="1:10" ht="24" customHeight="1" x14ac:dyDescent="0.2">
      <c r="A79" s="63">
        <f>'Occupazione previsto'!C57</f>
        <v>0</v>
      </c>
      <c r="B79" s="77">
        <v>0</v>
      </c>
      <c r="C79" s="64">
        <f>SUM(A79:B79)</f>
        <v>0</v>
      </c>
      <c r="D79" s="65"/>
      <c r="E79" s="66"/>
      <c r="F79" s="66"/>
      <c r="G79" s="66"/>
      <c r="H79" s="66"/>
      <c r="I79" s="67"/>
      <c r="J79" s="67"/>
    </row>
    <row r="80" spans="1:10" ht="20.25" x14ac:dyDescent="0.3">
      <c r="A80" s="76"/>
      <c r="B80" s="58"/>
      <c r="C80" s="68"/>
      <c r="D80" s="59"/>
      <c r="E80" s="59"/>
      <c r="F80" s="59"/>
      <c r="G80" s="59"/>
      <c r="H80" s="59"/>
      <c r="I80" s="58"/>
      <c r="J80" s="58"/>
    </row>
    <row r="81" spans="1:10" ht="64.5" customHeight="1" x14ac:dyDescent="0.3">
      <c r="A81" s="73"/>
      <c r="B81" s="70" t="s">
        <v>4</v>
      </c>
      <c r="C81" s="69" t="s">
        <v>5</v>
      </c>
      <c r="D81" s="69" t="s">
        <v>6</v>
      </c>
      <c r="E81" s="69" t="s">
        <v>7</v>
      </c>
      <c r="F81" s="69" t="s">
        <v>8</v>
      </c>
      <c r="G81" s="69" t="s">
        <v>9</v>
      </c>
      <c r="H81" s="69" t="s">
        <v>10</v>
      </c>
      <c r="I81" s="69" t="s">
        <v>14</v>
      </c>
      <c r="J81" s="70" t="s">
        <v>11</v>
      </c>
    </row>
    <row r="82" spans="1:10" ht="31.5" customHeight="1" x14ac:dyDescent="0.2">
      <c r="A82" s="74" t="s">
        <v>15</v>
      </c>
      <c r="B82" s="71">
        <f t="shared" ref="B82:H82" si="8">B109/$C$106*$C$79</f>
        <v>0</v>
      </c>
      <c r="C82" s="71">
        <f t="shared" si="8"/>
        <v>0</v>
      </c>
      <c r="D82" s="71">
        <f t="shared" si="8"/>
        <v>0</v>
      </c>
      <c r="E82" s="71">
        <f t="shared" si="8"/>
        <v>0</v>
      </c>
      <c r="F82" s="71">
        <f t="shared" si="8"/>
        <v>0</v>
      </c>
      <c r="G82" s="71">
        <f t="shared" si="8"/>
        <v>0</v>
      </c>
      <c r="H82" s="71">
        <f t="shared" si="8"/>
        <v>0</v>
      </c>
      <c r="I82" s="71">
        <f>SUM(B82:H82)</f>
        <v>0</v>
      </c>
      <c r="J82" s="71"/>
    </row>
    <row r="83" spans="1:10" ht="40.5" x14ac:dyDescent="0.2">
      <c r="A83" s="75" t="s">
        <v>16</v>
      </c>
      <c r="B83" s="51">
        <f>IF('Occupazione previsto'!$F$76&gt;100,B82,B82/100*'Occupazione previsto'!$F$76)</f>
        <v>0</v>
      </c>
      <c r="C83" s="51">
        <f>IF('Occupazione previsto'!$F$76&gt;100,C82,C82/100*'Occupazione previsto'!$F$76)</f>
        <v>0</v>
      </c>
      <c r="D83" s="51">
        <f>IF('Occupazione previsto'!$F$76&gt;100,D82,D82/100*'Occupazione previsto'!$F$76)</f>
        <v>0</v>
      </c>
      <c r="E83" s="51">
        <f>IF('Occupazione previsto'!$F$76&gt;100,E82,E82/100*'Occupazione previsto'!$F$76)</f>
        <v>0</v>
      </c>
      <c r="F83" s="51">
        <f>IF('Occupazione previsto'!$F$76&gt;100,F82,F82/100*'Occupazione previsto'!$F$76)</f>
        <v>0</v>
      </c>
      <c r="G83" s="51">
        <f>IF('Occupazione previsto'!$F$76&gt;100,G82,G82/100*'Occupazione previsto'!$F$76)</f>
        <v>0</v>
      </c>
      <c r="H83" s="51">
        <f>IF('Occupazione previsto'!$F$76&gt;100,H82,H82/100*'Occupazione previsto'!$F$76)</f>
        <v>0</v>
      </c>
      <c r="I83" s="71">
        <f>SUM(B83:H83)</f>
        <v>0</v>
      </c>
      <c r="J83" s="71"/>
    </row>
    <row r="84" spans="1:10" ht="60.75" x14ac:dyDescent="0.2">
      <c r="A84" s="75" t="s">
        <v>92</v>
      </c>
      <c r="B84" s="163">
        <v>0.85806378558481755</v>
      </c>
      <c r="C84" s="163">
        <v>1.8873980226124223</v>
      </c>
      <c r="D84" s="163">
        <v>2.0555437193289765</v>
      </c>
      <c r="E84" s="163">
        <v>1.3886397864499138</v>
      </c>
      <c r="F84" s="163">
        <v>0.78617000330212283</v>
      </c>
      <c r="G84" s="163">
        <v>9.3918153869639713</v>
      </c>
      <c r="H84" s="163">
        <v>0.58374559646479107</v>
      </c>
      <c r="I84" s="72"/>
      <c r="J84" s="72">
        <f>SUM(B84:H84)</f>
        <v>16.951376300707015</v>
      </c>
    </row>
    <row r="85" spans="1:10" ht="66.75" customHeight="1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23.25" customHeight="1" x14ac:dyDescent="0.3">
      <c r="A86" s="173" t="s">
        <v>67</v>
      </c>
      <c r="B86" s="174"/>
      <c r="C86" s="175"/>
      <c r="D86" s="58"/>
      <c r="E86" s="59"/>
      <c r="F86" s="59"/>
      <c r="G86" s="59"/>
      <c r="H86" s="59"/>
      <c r="I86" s="58"/>
      <c r="J86" s="58"/>
    </row>
    <row r="87" spans="1:10" ht="24" customHeight="1" x14ac:dyDescent="0.3">
      <c r="A87" s="60" t="s">
        <v>1</v>
      </c>
      <c r="B87" s="61" t="s">
        <v>2</v>
      </c>
      <c r="C87" s="61" t="s">
        <v>3</v>
      </c>
      <c r="D87" s="62"/>
      <c r="E87" s="59"/>
      <c r="F87" s="59"/>
      <c r="G87" s="59"/>
      <c r="H87" s="59"/>
      <c r="I87" s="58"/>
      <c r="J87" s="58"/>
    </row>
    <row r="88" spans="1:10" ht="24" customHeight="1" x14ac:dyDescent="0.2">
      <c r="A88" s="63">
        <f>'Occupazione previsto'!C63</f>
        <v>0</v>
      </c>
      <c r="B88" s="77">
        <v>0</v>
      </c>
      <c r="C88" s="64">
        <f>SUM(A88:B88)</f>
        <v>0</v>
      </c>
      <c r="D88" s="65"/>
      <c r="E88" s="66"/>
      <c r="F88" s="66"/>
      <c r="G88" s="66"/>
      <c r="H88" s="66"/>
      <c r="I88" s="67"/>
      <c r="J88" s="67"/>
    </row>
    <row r="89" spans="1:10" ht="20.25" x14ac:dyDescent="0.3">
      <c r="A89" s="76"/>
      <c r="B89" s="58"/>
      <c r="C89" s="68"/>
      <c r="D89" s="59"/>
      <c r="E89" s="59"/>
      <c r="F89" s="59"/>
      <c r="G89" s="59"/>
      <c r="H89" s="59"/>
      <c r="I89" s="58"/>
      <c r="J89" s="58"/>
    </row>
    <row r="90" spans="1:10" ht="64.5" customHeight="1" x14ac:dyDescent="0.3">
      <c r="A90" s="73"/>
      <c r="B90" s="70" t="s">
        <v>4</v>
      </c>
      <c r="C90" s="69" t="s">
        <v>5</v>
      </c>
      <c r="D90" s="69" t="s">
        <v>6</v>
      </c>
      <c r="E90" s="69" t="s">
        <v>7</v>
      </c>
      <c r="F90" s="69" t="s">
        <v>8</v>
      </c>
      <c r="G90" s="69" t="s">
        <v>9</v>
      </c>
      <c r="H90" s="69" t="s">
        <v>10</v>
      </c>
      <c r="I90" s="69" t="s">
        <v>14</v>
      </c>
      <c r="J90" s="70" t="s">
        <v>11</v>
      </c>
    </row>
    <row r="91" spans="1:10" ht="31.5" customHeight="1" x14ac:dyDescent="0.2">
      <c r="A91" s="74" t="s">
        <v>15</v>
      </c>
      <c r="B91" s="71">
        <f t="shared" ref="B91:H91" si="9">B109/$C$106*$C$88</f>
        <v>0</v>
      </c>
      <c r="C91" s="71">
        <f t="shared" si="9"/>
        <v>0</v>
      </c>
      <c r="D91" s="71">
        <f t="shared" si="9"/>
        <v>0</v>
      </c>
      <c r="E91" s="71">
        <f t="shared" si="9"/>
        <v>0</v>
      </c>
      <c r="F91" s="71">
        <f t="shared" si="9"/>
        <v>0</v>
      </c>
      <c r="G91" s="71">
        <f t="shared" si="9"/>
        <v>0</v>
      </c>
      <c r="H91" s="71">
        <f t="shared" si="9"/>
        <v>0</v>
      </c>
      <c r="I91" s="71">
        <f>SUM(B91:H91)</f>
        <v>0</v>
      </c>
      <c r="J91" s="71"/>
    </row>
    <row r="92" spans="1:10" ht="40.5" x14ac:dyDescent="0.2">
      <c r="A92" s="75" t="s">
        <v>16</v>
      </c>
      <c r="B92" s="51">
        <f>IF('Occupazione previsto'!$F$76&gt;100,B91,B91/100*'Occupazione previsto'!$F$76)</f>
        <v>0</v>
      </c>
      <c r="C92" s="51">
        <f>IF('Occupazione previsto'!$F$76&gt;100,C91,C91/100*'Occupazione previsto'!$F$76)</f>
        <v>0</v>
      </c>
      <c r="D92" s="51">
        <f>IF('Occupazione previsto'!$F$76&gt;100,D91,D91/100*'Occupazione previsto'!$F$76)</f>
        <v>0</v>
      </c>
      <c r="E92" s="51">
        <f>IF('Occupazione previsto'!$F$76&gt;100,E91,E91/100*'Occupazione previsto'!$F$76)</f>
        <v>0</v>
      </c>
      <c r="F92" s="51">
        <f>IF('Occupazione previsto'!$F$76&gt;100,F91,F91/100*'Occupazione previsto'!$F$76)</f>
        <v>0</v>
      </c>
      <c r="G92" s="51">
        <f>IF('Occupazione previsto'!$F$76&gt;100,G91,G91/100*'Occupazione previsto'!$F$76)</f>
        <v>0</v>
      </c>
      <c r="H92" s="51">
        <f>IF('Occupazione previsto'!$F$76&gt;100,H91,H91/100*'Occupazione previsto'!$F$76)</f>
        <v>0</v>
      </c>
      <c r="I92" s="71">
        <f>SUM(B92:H92)</f>
        <v>0</v>
      </c>
      <c r="J92" s="71"/>
    </row>
    <row r="93" spans="1:10" ht="60.75" x14ac:dyDescent="0.2">
      <c r="A93" s="75" t="s">
        <v>92</v>
      </c>
      <c r="B93" s="163">
        <v>0.55192024994773625</v>
      </c>
      <c r="C93" s="163">
        <v>3.5312906464929057</v>
      </c>
      <c r="D93" s="163">
        <v>6.204681561309227E-2</v>
      </c>
      <c r="E93" s="163">
        <v>0.45767899680395269</v>
      </c>
      <c r="F93" s="163">
        <v>0.12467353352625431</v>
      </c>
      <c r="G93" s="163">
        <v>2.21608341070896</v>
      </c>
      <c r="H93" s="163">
        <v>0.30403944037924446</v>
      </c>
      <c r="I93" s="72"/>
      <c r="J93" s="72">
        <f>SUM(B93:H93)</f>
        <v>7.2477330934721449</v>
      </c>
    </row>
    <row r="94" spans="1:10" ht="66.75" customHeight="1" x14ac:dyDescent="0.3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23.25" customHeight="1" x14ac:dyDescent="0.3">
      <c r="A95" s="173" t="s">
        <v>68</v>
      </c>
      <c r="B95" s="174"/>
      <c r="C95" s="175"/>
      <c r="D95" s="58"/>
      <c r="E95" s="59"/>
      <c r="F95" s="59"/>
      <c r="G95" s="59"/>
      <c r="H95" s="59"/>
      <c r="I95" s="58"/>
      <c r="J95" s="58"/>
    </row>
    <row r="96" spans="1:10" ht="24" customHeight="1" x14ac:dyDescent="0.3">
      <c r="A96" s="60" t="s">
        <v>1</v>
      </c>
      <c r="B96" s="61" t="s">
        <v>2</v>
      </c>
      <c r="C96" s="61" t="s">
        <v>3</v>
      </c>
      <c r="D96" s="62"/>
      <c r="E96" s="59"/>
      <c r="F96" s="59"/>
      <c r="G96" s="59"/>
      <c r="H96" s="59"/>
      <c r="I96" s="58"/>
      <c r="J96" s="58"/>
    </row>
    <row r="97" spans="1:10" ht="24" customHeight="1" x14ac:dyDescent="0.2">
      <c r="A97" s="63">
        <f>'Occupazione previsto'!C69</f>
        <v>0</v>
      </c>
      <c r="B97" s="77">
        <v>0</v>
      </c>
      <c r="C97" s="64">
        <f>SUM(A97:B97)</f>
        <v>0</v>
      </c>
      <c r="D97" s="65"/>
      <c r="E97" s="66"/>
      <c r="F97" s="66"/>
      <c r="G97" s="66"/>
      <c r="H97" s="66"/>
      <c r="I97" s="67"/>
      <c r="J97" s="67"/>
    </row>
    <row r="98" spans="1:10" ht="20.25" x14ac:dyDescent="0.3">
      <c r="A98" s="76"/>
      <c r="B98" s="58"/>
      <c r="C98" s="68"/>
      <c r="D98" s="59"/>
      <c r="E98" s="59"/>
      <c r="F98" s="59"/>
      <c r="G98" s="59"/>
      <c r="H98" s="59"/>
      <c r="I98" s="58"/>
      <c r="J98" s="58"/>
    </row>
    <row r="99" spans="1:10" ht="64.5" customHeight="1" x14ac:dyDescent="0.3">
      <c r="A99" s="73"/>
      <c r="B99" s="70" t="s">
        <v>4</v>
      </c>
      <c r="C99" s="69" t="s">
        <v>5</v>
      </c>
      <c r="D99" s="69" t="s">
        <v>6</v>
      </c>
      <c r="E99" s="69" t="s">
        <v>7</v>
      </c>
      <c r="F99" s="69" t="s">
        <v>8</v>
      </c>
      <c r="G99" s="69" t="s">
        <v>9</v>
      </c>
      <c r="H99" s="69" t="s">
        <v>10</v>
      </c>
      <c r="I99" s="69" t="s">
        <v>14</v>
      </c>
      <c r="J99" s="70" t="s">
        <v>11</v>
      </c>
    </row>
    <row r="100" spans="1:10" ht="27.75" customHeight="1" x14ac:dyDescent="0.2">
      <c r="A100" s="74" t="s">
        <v>15</v>
      </c>
      <c r="B100" s="71">
        <f t="shared" ref="B100:H100" si="10">B109/$C$106*$C$97</f>
        <v>0</v>
      </c>
      <c r="C100" s="71">
        <f t="shared" si="10"/>
        <v>0</v>
      </c>
      <c r="D100" s="71">
        <f t="shared" si="10"/>
        <v>0</v>
      </c>
      <c r="E100" s="71">
        <f t="shared" si="10"/>
        <v>0</v>
      </c>
      <c r="F100" s="71">
        <f t="shared" si="10"/>
        <v>0</v>
      </c>
      <c r="G100" s="71">
        <f t="shared" si="10"/>
        <v>0</v>
      </c>
      <c r="H100" s="71">
        <f t="shared" si="10"/>
        <v>0</v>
      </c>
      <c r="I100" s="71">
        <f>SUM(B100:H100)</f>
        <v>0</v>
      </c>
      <c r="J100" s="71"/>
    </row>
    <row r="101" spans="1:10" ht="40.5" x14ac:dyDescent="0.2">
      <c r="A101" s="75" t="s">
        <v>16</v>
      </c>
      <c r="B101" s="51">
        <f>IF('Occupazione previsto'!$F$76&gt;100,B100,B100/100*'Occupazione previsto'!$F$76)</f>
        <v>0</v>
      </c>
      <c r="C101" s="51">
        <f>IF('Occupazione previsto'!$F$76&gt;100,C100,C100/100*'Occupazione previsto'!$F$76)</f>
        <v>0</v>
      </c>
      <c r="D101" s="51">
        <f>IF('Occupazione previsto'!$F$76&gt;100,D100,D100/100*'Occupazione previsto'!$F$76)</f>
        <v>0</v>
      </c>
      <c r="E101" s="51">
        <f>IF('Occupazione previsto'!$F$76&gt;100,E100,E100/100*'Occupazione previsto'!$F$76)</f>
        <v>0</v>
      </c>
      <c r="F101" s="51">
        <f>IF('Occupazione previsto'!$F$76&gt;100,F100,F100/100*'Occupazione previsto'!$F$76)</f>
        <v>0</v>
      </c>
      <c r="G101" s="51">
        <f>IF('Occupazione previsto'!$F$76&gt;100,G100,G100/100*'Occupazione previsto'!$F$76)</f>
        <v>0</v>
      </c>
      <c r="H101" s="51">
        <f>IF('Occupazione previsto'!$F$76&gt;100,H100,H100/100*'Occupazione previsto'!$F$76)</f>
        <v>0</v>
      </c>
      <c r="I101" s="71">
        <f>SUM(B101:H101)</f>
        <v>0</v>
      </c>
      <c r="J101" s="71"/>
    </row>
    <row r="102" spans="1:10" ht="60.75" x14ac:dyDescent="0.2">
      <c r="A102" s="75" t="s">
        <v>92</v>
      </c>
      <c r="B102" s="163">
        <v>0.37169549319862943</v>
      </c>
      <c r="C102" s="163">
        <v>4.2800391130257527</v>
      </c>
      <c r="D102" s="163">
        <v>0.20534588745645152</v>
      </c>
      <c r="E102" s="163">
        <v>1.5634505150016589</v>
      </c>
      <c r="F102" s="163">
        <v>2.0709679221655235</v>
      </c>
      <c r="G102" s="163">
        <v>5.192627920099147</v>
      </c>
      <c r="H102" s="163">
        <v>0.23282701977531381</v>
      </c>
      <c r="I102" s="72"/>
      <c r="J102" s="72">
        <f>SUM(B102:H102)</f>
        <v>13.916953870722477</v>
      </c>
    </row>
    <row r="103" spans="1:10" ht="82.5" customHeight="1" x14ac:dyDescent="0.3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23.25" customHeight="1" x14ac:dyDescent="0.3">
      <c r="A104" s="173" t="s">
        <v>17</v>
      </c>
      <c r="B104" s="174"/>
      <c r="C104" s="175"/>
      <c r="D104" s="58"/>
      <c r="E104" s="59"/>
      <c r="F104" s="59"/>
      <c r="G104" s="59"/>
      <c r="H104" s="59"/>
      <c r="I104" s="58"/>
      <c r="J104" s="58"/>
    </row>
    <row r="105" spans="1:10" ht="24" customHeight="1" x14ac:dyDescent="0.3">
      <c r="A105" s="60" t="s">
        <v>1</v>
      </c>
      <c r="B105" s="61" t="s">
        <v>2</v>
      </c>
      <c r="C105" s="61" t="s">
        <v>3</v>
      </c>
      <c r="D105" s="62"/>
      <c r="E105" s="59"/>
      <c r="F105" s="59"/>
      <c r="G105" s="59"/>
      <c r="H105" s="59"/>
      <c r="I105" s="58"/>
      <c r="J105" s="58"/>
    </row>
    <row r="106" spans="1:10" ht="24" customHeight="1" x14ac:dyDescent="0.2">
      <c r="A106" s="63">
        <f>A7+A16+A25+A34+A43+A52+A61+A70+A79+A88+A97</f>
        <v>310</v>
      </c>
      <c r="B106" s="63">
        <f>B7+B16+B25+B34+B43+B52+B61+B70+B79+B88+B97</f>
        <v>76</v>
      </c>
      <c r="C106" s="64">
        <f>SUM(A106:B106)</f>
        <v>386</v>
      </c>
      <c r="D106" s="65"/>
      <c r="E106" s="66"/>
      <c r="F106" s="66"/>
      <c r="G106" s="66"/>
      <c r="H106" s="66"/>
      <c r="I106" s="67"/>
      <c r="J106" s="67"/>
    </row>
    <row r="107" spans="1:10" ht="20.25" x14ac:dyDescent="0.3">
      <c r="A107" s="76"/>
      <c r="B107" s="58"/>
      <c r="C107" s="68"/>
      <c r="D107" s="59"/>
      <c r="E107" s="59"/>
      <c r="F107" s="59"/>
      <c r="G107" s="59"/>
      <c r="H107" s="59"/>
      <c r="I107" s="58"/>
      <c r="J107" s="58"/>
    </row>
    <row r="108" spans="1:10" ht="63.75" customHeight="1" x14ac:dyDescent="0.3">
      <c r="A108" s="73"/>
      <c r="B108" s="70" t="s">
        <v>4</v>
      </c>
      <c r="C108" s="69" t="s">
        <v>5</v>
      </c>
      <c r="D108" s="69" t="s">
        <v>6</v>
      </c>
      <c r="E108" s="69" t="s">
        <v>7</v>
      </c>
      <c r="F108" s="69" t="s">
        <v>8</v>
      </c>
      <c r="G108" s="69" t="s">
        <v>9</v>
      </c>
      <c r="H108" s="69" t="s">
        <v>10</v>
      </c>
      <c r="I108" s="69" t="s">
        <v>14</v>
      </c>
      <c r="J108" s="70" t="s">
        <v>11</v>
      </c>
    </row>
    <row r="109" spans="1:10" ht="30.75" customHeight="1" x14ac:dyDescent="0.2">
      <c r="A109" s="74" t="s">
        <v>15</v>
      </c>
      <c r="B109" s="78">
        <v>2050</v>
      </c>
      <c r="C109" s="78">
        <v>500</v>
      </c>
      <c r="D109" s="78">
        <v>600</v>
      </c>
      <c r="E109" s="78">
        <v>190</v>
      </c>
      <c r="F109" s="78">
        <v>950</v>
      </c>
      <c r="G109" s="78">
        <v>2300</v>
      </c>
      <c r="H109" s="78">
        <v>350</v>
      </c>
      <c r="I109" s="71">
        <f>SUM(B109:H109)</f>
        <v>6940</v>
      </c>
      <c r="J109" s="71"/>
    </row>
    <row r="110" spans="1:10" ht="40.5" x14ac:dyDescent="0.2">
      <c r="A110" s="75" t="s">
        <v>16</v>
      </c>
      <c r="B110" s="51">
        <f>IF('Occupazione previsto'!$F$76&gt;100,B109,B109/100*'Occupazione previsto'!$F$76)</f>
        <v>1731.1111111111109</v>
      </c>
      <c r="C110" s="51">
        <f>IF('Occupazione previsto'!$F$76&gt;100,C109,C109/100*'Occupazione previsto'!$F$76)</f>
        <v>422.22222222222217</v>
      </c>
      <c r="D110" s="51">
        <f>IF('Occupazione previsto'!$F$76&gt;100,D109,D109/100*'Occupazione previsto'!$F$76)</f>
        <v>506.66666666666657</v>
      </c>
      <c r="E110" s="51">
        <f>IF('Occupazione previsto'!$F$76&gt;100,E109,E109/100*'Occupazione previsto'!$F$76)</f>
        <v>160.4444444444444</v>
      </c>
      <c r="F110" s="51">
        <f>IF('Occupazione previsto'!$F$76&gt;100,F109,F109/100*'Occupazione previsto'!$F$76)</f>
        <v>802.22222222222206</v>
      </c>
      <c r="G110" s="51">
        <f>IF('Occupazione previsto'!$F$76&gt;100,G109,G109/100*'Occupazione previsto'!$F$76)</f>
        <v>1942.2222222222219</v>
      </c>
      <c r="H110" s="51">
        <f>IF('Occupazione previsto'!$F$76&gt;100,H109,H109/100*'Occupazione previsto'!$F$76)</f>
        <v>295.55555555555549</v>
      </c>
      <c r="I110" s="51">
        <f>IF('[1]Auslastungsnachweis neu'!$F$77&gt;100,I109,I109/100*'[1]Auslastungsnachweis neu'!$F$77)</f>
        <v>5860.4444444444434</v>
      </c>
      <c r="J110" s="71"/>
    </row>
    <row r="111" spans="1:10" ht="40.5" x14ac:dyDescent="0.2">
      <c r="A111" s="75" t="s">
        <v>28</v>
      </c>
      <c r="B111" s="72">
        <f>B109/$A$106</f>
        <v>6.612903225806452</v>
      </c>
      <c r="C111" s="72">
        <f t="shared" ref="C111:H111" si="11">C109/$A$106</f>
        <v>1.6129032258064515</v>
      </c>
      <c r="D111" s="72">
        <f t="shared" si="11"/>
        <v>1.935483870967742</v>
      </c>
      <c r="E111" s="72">
        <f t="shared" si="11"/>
        <v>0.61290322580645162</v>
      </c>
      <c r="F111" s="72">
        <f t="shared" si="11"/>
        <v>3.064516129032258</v>
      </c>
      <c r="G111" s="72">
        <f t="shared" si="11"/>
        <v>7.419354838709677</v>
      </c>
      <c r="H111" s="72">
        <f t="shared" si="11"/>
        <v>1.1290322580645162</v>
      </c>
      <c r="I111" s="72"/>
      <c r="J111" s="72">
        <f>SUM(B111:H111)</f>
        <v>22.387096774193548</v>
      </c>
    </row>
    <row r="112" spans="1:10" ht="20.25" x14ac:dyDescent="0.3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20.25" x14ac:dyDescent="0.3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30.75" customHeigh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33.75" customHeight="1" x14ac:dyDescent="0.3">
      <c r="A115" s="79" t="s">
        <v>18</v>
      </c>
      <c r="B115" s="80"/>
      <c r="C115" s="80"/>
      <c r="D115" s="80"/>
      <c r="E115" s="81"/>
      <c r="F115" s="80"/>
      <c r="G115" s="58"/>
      <c r="H115" s="176" t="s">
        <v>22</v>
      </c>
      <c r="I115" s="177" t="s">
        <v>23</v>
      </c>
      <c r="J115" s="177"/>
    </row>
    <row r="116" spans="1:10" ht="64.5" customHeight="1" x14ac:dyDescent="0.35">
      <c r="A116" s="82"/>
      <c r="B116" s="83"/>
      <c r="C116" s="83"/>
      <c r="D116" s="83"/>
      <c r="E116" s="84"/>
      <c r="F116" s="84"/>
      <c r="G116" s="85"/>
      <c r="H116" s="176"/>
      <c r="I116" s="86" t="s">
        <v>24</v>
      </c>
      <c r="J116" s="87" t="s">
        <v>25</v>
      </c>
    </row>
    <row r="117" spans="1:10" ht="32.25" customHeight="1" x14ac:dyDescent="0.35">
      <c r="A117" s="88" t="s">
        <v>19</v>
      </c>
      <c r="B117" s="88"/>
      <c r="C117" s="88"/>
      <c r="D117" s="88"/>
      <c r="E117" s="89"/>
      <c r="F117" s="89"/>
      <c r="G117" s="90"/>
      <c r="H117" s="91">
        <f>I117/A106</f>
        <v>19.975499042580925</v>
      </c>
      <c r="I117" s="92">
        <f>(A7*J12)+(A16*J21)+(A25*J30)+(A34*J39)+(A43*J48)+(A52*J57)+(A61*J66)+(A70*J75)+(A79*J84)+(A88*J93)+(A97*J102)</f>
        <v>6192.4047032000872</v>
      </c>
      <c r="J117" s="93">
        <f>100/I118*I118</f>
        <v>100</v>
      </c>
    </row>
    <row r="118" spans="1:10" ht="32.25" customHeight="1" x14ac:dyDescent="0.35">
      <c r="A118" s="178" t="s">
        <v>26</v>
      </c>
      <c r="B118" s="178"/>
      <c r="C118" s="178"/>
      <c r="D118" s="178"/>
      <c r="E118" s="89"/>
      <c r="F118" s="89"/>
      <c r="G118" s="90"/>
      <c r="H118" s="94">
        <f>J111</f>
        <v>22.387096774193548</v>
      </c>
      <c r="I118" s="92">
        <f>I109</f>
        <v>6940</v>
      </c>
      <c r="J118" s="93"/>
    </row>
    <row r="119" spans="1:10" ht="32.25" customHeight="1" x14ac:dyDescent="0.35">
      <c r="A119" s="88" t="s">
        <v>27</v>
      </c>
      <c r="B119" s="88"/>
      <c r="C119" s="88"/>
      <c r="D119" s="88"/>
      <c r="E119" s="89"/>
      <c r="F119" s="89"/>
      <c r="G119" s="90"/>
      <c r="H119" s="95"/>
      <c r="I119" s="93">
        <f>I118-I117</f>
        <v>747.59529679991283</v>
      </c>
      <c r="J119" s="93">
        <f>I117/I118*100</f>
        <v>89.227733475505573</v>
      </c>
    </row>
  </sheetData>
  <sheetProtection password="CA81" sheet="1" objects="1" scenarios="1" selectLockedCells="1"/>
  <protectedRanges>
    <protectedRange password="CFE5" sqref="A7:B7 A25:B25 A34:B34 A43:B43 A52:B52 A61:B61 A70:B70 A79:B79 A88:B88 A97:B97 A106:B106 A16:B16" name="FH"/>
  </protectedRanges>
  <mergeCells count="16">
    <mergeCell ref="A41:C41"/>
    <mergeCell ref="A2:J2"/>
    <mergeCell ref="A5:C5"/>
    <mergeCell ref="A14:C14"/>
    <mergeCell ref="A23:C23"/>
    <mergeCell ref="A32:D32"/>
    <mergeCell ref="A104:C104"/>
    <mergeCell ref="H115:H116"/>
    <mergeCell ref="I115:J115"/>
    <mergeCell ref="A118:D118"/>
    <mergeCell ref="A50:C50"/>
    <mergeCell ref="A59:C59"/>
    <mergeCell ref="A68:C68"/>
    <mergeCell ref="A77:C77"/>
    <mergeCell ref="A86:C86"/>
    <mergeCell ref="A95:C95"/>
  </mergeCells>
  <pageMargins left="0.47244094488188981" right="0.23622047244094491" top="0.59055118110236227" bottom="1.1023622047244095" header="0.27559055118110237" footer="0.27559055118110237"/>
  <pageSetup paperSize="9" scale="46" fitToHeight="0" orientation="portrait" r:id="rId1"/>
  <headerFooter alignWithMargins="0">
    <oddFooter>&amp;L&amp;P&amp;R&amp;8
&amp;D/&amp;F</oddFooter>
  </headerFooter>
  <rowBreaks count="2" manualBreakCount="2">
    <brk id="39" max="9" man="1"/>
    <brk id="7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11.42578125" style="15"/>
    <col min="2" max="2" width="33.5703125" style="15" customWidth="1"/>
    <col min="3" max="3" width="11.7109375" style="15" hidden="1" customWidth="1"/>
    <col min="4" max="8" width="8.7109375" style="15" hidden="1" customWidth="1"/>
    <col min="9" max="9" width="14.7109375" style="15" hidden="1" customWidth="1"/>
    <col min="10" max="10" width="12.7109375" style="15" hidden="1" customWidth="1"/>
    <col min="11" max="11" width="11.7109375" style="15" customWidth="1"/>
    <col min="12" max="12" width="11.42578125" style="15"/>
    <col min="13" max="14" width="11.42578125" style="15" hidden="1" customWidth="1"/>
    <col min="15" max="257" width="11.42578125" style="15"/>
    <col min="258" max="258" width="33.5703125" style="15" customWidth="1"/>
    <col min="259" max="266" width="0" style="15" hidden="1" customWidth="1"/>
    <col min="267" max="267" width="11.7109375" style="15" customWidth="1"/>
    <col min="268" max="268" width="11.42578125" style="15"/>
    <col min="269" max="270" width="0" style="15" hidden="1" customWidth="1"/>
    <col min="271" max="513" width="11.42578125" style="15"/>
    <col min="514" max="514" width="33.5703125" style="15" customWidth="1"/>
    <col min="515" max="522" width="0" style="15" hidden="1" customWidth="1"/>
    <col min="523" max="523" width="11.7109375" style="15" customWidth="1"/>
    <col min="524" max="524" width="11.42578125" style="15"/>
    <col min="525" max="526" width="0" style="15" hidden="1" customWidth="1"/>
    <col min="527" max="769" width="11.42578125" style="15"/>
    <col min="770" max="770" width="33.5703125" style="15" customWidth="1"/>
    <col min="771" max="778" width="0" style="15" hidden="1" customWidth="1"/>
    <col min="779" max="779" width="11.7109375" style="15" customWidth="1"/>
    <col min="780" max="780" width="11.42578125" style="15"/>
    <col min="781" max="782" width="0" style="15" hidden="1" customWidth="1"/>
    <col min="783" max="1025" width="11.42578125" style="15"/>
    <col min="1026" max="1026" width="33.5703125" style="15" customWidth="1"/>
    <col min="1027" max="1034" width="0" style="15" hidden="1" customWidth="1"/>
    <col min="1035" max="1035" width="11.7109375" style="15" customWidth="1"/>
    <col min="1036" max="1036" width="11.42578125" style="15"/>
    <col min="1037" max="1038" width="0" style="15" hidden="1" customWidth="1"/>
    <col min="1039" max="1281" width="11.42578125" style="15"/>
    <col min="1282" max="1282" width="33.5703125" style="15" customWidth="1"/>
    <col min="1283" max="1290" width="0" style="15" hidden="1" customWidth="1"/>
    <col min="1291" max="1291" width="11.7109375" style="15" customWidth="1"/>
    <col min="1292" max="1292" width="11.42578125" style="15"/>
    <col min="1293" max="1294" width="0" style="15" hidden="1" customWidth="1"/>
    <col min="1295" max="1537" width="11.42578125" style="15"/>
    <col min="1538" max="1538" width="33.5703125" style="15" customWidth="1"/>
    <col min="1539" max="1546" width="0" style="15" hidden="1" customWidth="1"/>
    <col min="1547" max="1547" width="11.7109375" style="15" customWidth="1"/>
    <col min="1548" max="1548" width="11.42578125" style="15"/>
    <col min="1549" max="1550" width="0" style="15" hidden="1" customWidth="1"/>
    <col min="1551" max="1793" width="11.42578125" style="15"/>
    <col min="1794" max="1794" width="33.5703125" style="15" customWidth="1"/>
    <col min="1795" max="1802" width="0" style="15" hidden="1" customWidth="1"/>
    <col min="1803" max="1803" width="11.7109375" style="15" customWidth="1"/>
    <col min="1804" max="1804" width="11.42578125" style="15"/>
    <col min="1805" max="1806" width="0" style="15" hidden="1" customWidth="1"/>
    <col min="1807" max="2049" width="11.42578125" style="15"/>
    <col min="2050" max="2050" width="33.5703125" style="15" customWidth="1"/>
    <col min="2051" max="2058" width="0" style="15" hidden="1" customWidth="1"/>
    <col min="2059" max="2059" width="11.7109375" style="15" customWidth="1"/>
    <col min="2060" max="2060" width="11.42578125" style="15"/>
    <col min="2061" max="2062" width="0" style="15" hidden="1" customWidth="1"/>
    <col min="2063" max="2305" width="11.42578125" style="15"/>
    <col min="2306" max="2306" width="33.5703125" style="15" customWidth="1"/>
    <col min="2307" max="2314" width="0" style="15" hidden="1" customWidth="1"/>
    <col min="2315" max="2315" width="11.7109375" style="15" customWidth="1"/>
    <col min="2316" max="2316" width="11.42578125" style="15"/>
    <col min="2317" max="2318" width="0" style="15" hidden="1" customWidth="1"/>
    <col min="2319" max="2561" width="11.42578125" style="15"/>
    <col min="2562" max="2562" width="33.5703125" style="15" customWidth="1"/>
    <col min="2563" max="2570" width="0" style="15" hidden="1" customWidth="1"/>
    <col min="2571" max="2571" width="11.7109375" style="15" customWidth="1"/>
    <col min="2572" max="2572" width="11.42578125" style="15"/>
    <col min="2573" max="2574" width="0" style="15" hidden="1" customWidth="1"/>
    <col min="2575" max="2817" width="11.42578125" style="15"/>
    <col min="2818" max="2818" width="33.5703125" style="15" customWidth="1"/>
    <col min="2819" max="2826" width="0" style="15" hidden="1" customWidth="1"/>
    <col min="2827" max="2827" width="11.7109375" style="15" customWidth="1"/>
    <col min="2828" max="2828" width="11.42578125" style="15"/>
    <col min="2829" max="2830" width="0" style="15" hidden="1" customWidth="1"/>
    <col min="2831" max="3073" width="11.42578125" style="15"/>
    <col min="3074" max="3074" width="33.5703125" style="15" customWidth="1"/>
    <col min="3075" max="3082" width="0" style="15" hidden="1" customWidth="1"/>
    <col min="3083" max="3083" width="11.7109375" style="15" customWidth="1"/>
    <col min="3084" max="3084" width="11.42578125" style="15"/>
    <col min="3085" max="3086" width="0" style="15" hidden="1" customWidth="1"/>
    <col min="3087" max="3329" width="11.42578125" style="15"/>
    <col min="3330" max="3330" width="33.5703125" style="15" customWidth="1"/>
    <col min="3331" max="3338" width="0" style="15" hidden="1" customWidth="1"/>
    <col min="3339" max="3339" width="11.7109375" style="15" customWidth="1"/>
    <col min="3340" max="3340" width="11.42578125" style="15"/>
    <col min="3341" max="3342" width="0" style="15" hidden="1" customWidth="1"/>
    <col min="3343" max="3585" width="11.42578125" style="15"/>
    <col min="3586" max="3586" width="33.5703125" style="15" customWidth="1"/>
    <col min="3587" max="3594" width="0" style="15" hidden="1" customWidth="1"/>
    <col min="3595" max="3595" width="11.7109375" style="15" customWidth="1"/>
    <col min="3596" max="3596" width="11.42578125" style="15"/>
    <col min="3597" max="3598" width="0" style="15" hidden="1" customWidth="1"/>
    <col min="3599" max="3841" width="11.42578125" style="15"/>
    <col min="3842" max="3842" width="33.5703125" style="15" customWidth="1"/>
    <col min="3843" max="3850" width="0" style="15" hidden="1" customWidth="1"/>
    <col min="3851" max="3851" width="11.7109375" style="15" customWidth="1"/>
    <col min="3852" max="3852" width="11.42578125" style="15"/>
    <col min="3853" max="3854" width="0" style="15" hidden="1" customWidth="1"/>
    <col min="3855" max="4097" width="11.42578125" style="15"/>
    <col min="4098" max="4098" width="33.5703125" style="15" customWidth="1"/>
    <col min="4099" max="4106" width="0" style="15" hidden="1" customWidth="1"/>
    <col min="4107" max="4107" width="11.7109375" style="15" customWidth="1"/>
    <col min="4108" max="4108" width="11.42578125" style="15"/>
    <col min="4109" max="4110" width="0" style="15" hidden="1" customWidth="1"/>
    <col min="4111" max="4353" width="11.42578125" style="15"/>
    <col min="4354" max="4354" width="33.5703125" style="15" customWidth="1"/>
    <col min="4355" max="4362" width="0" style="15" hidden="1" customWidth="1"/>
    <col min="4363" max="4363" width="11.7109375" style="15" customWidth="1"/>
    <col min="4364" max="4364" width="11.42578125" style="15"/>
    <col min="4365" max="4366" width="0" style="15" hidden="1" customWidth="1"/>
    <col min="4367" max="4609" width="11.42578125" style="15"/>
    <col min="4610" max="4610" width="33.5703125" style="15" customWidth="1"/>
    <col min="4611" max="4618" width="0" style="15" hidden="1" customWidth="1"/>
    <col min="4619" max="4619" width="11.7109375" style="15" customWidth="1"/>
    <col min="4620" max="4620" width="11.42578125" style="15"/>
    <col min="4621" max="4622" width="0" style="15" hidden="1" customWidth="1"/>
    <col min="4623" max="4865" width="11.42578125" style="15"/>
    <col min="4866" max="4866" width="33.5703125" style="15" customWidth="1"/>
    <col min="4867" max="4874" width="0" style="15" hidden="1" customWidth="1"/>
    <col min="4875" max="4875" width="11.7109375" style="15" customWidth="1"/>
    <col min="4876" max="4876" width="11.42578125" style="15"/>
    <col min="4877" max="4878" width="0" style="15" hidden="1" customWidth="1"/>
    <col min="4879" max="5121" width="11.42578125" style="15"/>
    <col min="5122" max="5122" width="33.5703125" style="15" customWidth="1"/>
    <col min="5123" max="5130" width="0" style="15" hidden="1" customWidth="1"/>
    <col min="5131" max="5131" width="11.7109375" style="15" customWidth="1"/>
    <col min="5132" max="5132" width="11.42578125" style="15"/>
    <col min="5133" max="5134" width="0" style="15" hidden="1" customWidth="1"/>
    <col min="5135" max="5377" width="11.42578125" style="15"/>
    <col min="5378" max="5378" width="33.5703125" style="15" customWidth="1"/>
    <col min="5379" max="5386" width="0" style="15" hidden="1" customWidth="1"/>
    <col min="5387" max="5387" width="11.7109375" style="15" customWidth="1"/>
    <col min="5388" max="5388" width="11.42578125" style="15"/>
    <col min="5389" max="5390" width="0" style="15" hidden="1" customWidth="1"/>
    <col min="5391" max="5633" width="11.42578125" style="15"/>
    <col min="5634" max="5634" width="33.5703125" style="15" customWidth="1"/>
    <col min="5635" max="5642" width="0" style="15" hidden="1" customWidth="1"/>
    <col min="5643" max="5643" width="11.7109375" style="15" customWidth="1"/>
    <col min="5644" max="5644" width="11.42578125" style="15"/>
    <col min="5645" max="5646" width="0" style="15" hidden="1" customWidth="1"/>
    <col min="5647" max="5889" width="11.42578125" style="15"/>
    <col min="5890" max="5890" width="33.5703125" style="15" customWidth="1"/>
    <col min="5891" max="5898" width="0" style="15" hidden="1" customWidth="1"/>
    <col min="5899" max="5899" width="11.7109375" style="15" customWidth="1"/>
    <col min="5900" max="5900" width="11.42578125" style="15"/>
    <col min="5901" max="5902" width="0" style="15" hidden="1" customWidth="1"/>
    <col min="5903" max="6145" width="11.42578125" style="15"/>
    <col min="6146" max="6146" width="33.5703125" style="15" customWidth="1"/>
    <col min="6147" max="6154" width="0" style="15" hidden="1" customWidth="1"/>
    <col min="6155" max="6155" width="11.7109375" style="15" customWidth="1"/>
    <col min="6156" max="6156" width="11.42578125" style="15"/>
    <col min="6157" max="6158" width="0" style="15" hidden="1" customWidth="1"/>
    <col min="6159" max="6401" width="11.42578125" style="15"/>
    <col min="6402" max="6402" width="33.5703125" style="15" customWidth="1"/>
    <col min="6403" max="6410" width="0" style="15" hidden="1" customWidth="1"/>
    <col min="6411" max="6411" width="11.7109375" style="15" customWidth="1"/>
    <col min="6412" max="6412" width="11.42578125" style="15"/>
    <col min="6413" max="6414" width="0" style="15" hidden="1" customWidth="1"/>
    <col min="6415" max="6657" width="11.42578125" style="15"/>
    <col min="6658" max="6658" width="33.5703125" style="15" customWidth="1"/>
    <col min="6659" max="6666" width="0" style="15" hidden="1" customWidth="1"/>
    <col min="6667" max="6667" width="11.7109375" style="15" customWidth="1"/>
    <col min="6668" max="6668" width="11.42578125" style="15"/>
    <col min="6669" max="6670" width="0" style="15" hidden="1" customWidth="1"/>
    <col min="6671" max="6913" width="11.42578125" style="15"/>
    <col min="6914" max="6914" width="33.5703125" style="15" customWidth="1"/>
    <col min="6915" max="6922" width="0" style="15" hidden="1" customWidth="1"/>
    <col min="6923" max="6923" width="11.7109375" style="15" customWidth="1"/>
    <col min="6924" max="6924" width="11.42578125" style="15"/>
    <col min="6925" max="6926" width="0" style="15" hidden="1" customWidth="1"/>
    <col min="6927" max="7169" width="11.42578125" style="15"/>
    <col min="7170" max="7170" width="33.5703125" style="15" customWidth="1"/>
    <col min="7171" max="7178" width="0" style="15" hidden="1" customWidth="1"/>
    <col min="7179" max="7179" width="11.7109375" style="15" customWidth="1"/>
    <col min="7180" max="7180" width="11.42578125" style="15"/>
    <col min="7181" max="7182" width="0" style="15" hidden="1" customWidth="1"/>
    <col min="7183" max="7425" width="11.42578125" style="15"/>
    <col min="7426" max="7426" width="33.5703125" style="15" customWidth="1"/>
    <col min="7427" max="7434" width="0" style="15" hidden="1" customWidth="1"/>
    <col min="7435" max="7435" width="11.7109375" style="15" customWidth="1"/>
    <col min="7436" max="7436" width="11.42578125" style="15"/>
    <col min="7437" max="7438" width="0" style="15" hidden="1" customWidth="1"/>
    <col min="7439" max="7681" width="11.42578125" style="15"/>
    <col min="7682" max="7682" width="33.5703125" style="15" customWidth="1"/>
    <col min="7683" max="7690" width="0" style="15" hidden="1" customWidth="1"/>
    <col min="7691" max="7691" width="11.7109375" style="15" customWidth="1"/>
    <col min="7692" max="7692" width="11.42578125" style="15"/>
    <col min="7693" max="7694" width="0" style="15" hidden="1" customWidth="1"/>
    <col min="7695" max="7937" width="11.42578125" style="15"/>
    <col min="7938" max="7938" width="33.5703125" style="15" customWidth="1"/>
    <col min="7939" max="7946" width="0" style="15" hidden="1" customWidth="1"/>
    <col min="7947" max="7947" width="11.7109375" style="15" customWidth="1"/>
    <col min="7948" max="7948" width="11.42578125" style="15"/>
    <col min="7949" max="7950" width="0" style="15" hidden="1" customWidth="1"/>
    <col min="7951" max="8193" width="11.42578125" style="15"/>
    <col min="8194" max="8194" width="33.5703125" style="15" customWidth="1"/>
    <col min="8195" max="8202" width="0" style="15" hidden="1" customWidth="1"/>
    <col min="8203" max="8203" width="11.7109375" style="15" customWidth="1"/>
    <col min="8204" max="8204" width="11.42578125" style="15"/>
    <col min="8205" max="8206" width="0" style="15" hidden="1" customWidth="1"/>
    <col min="8207" max="8449" width="11.42578125" style="15"/>
    <col min="8450" max="8450" width="33.5703125" style="15" customWidth="1"/>
    <col min="8451" max="8458" width="0" style="15" hidden="1" customWidth="1"/>
    <col min="8459" max="8459" width="11.7109375" style="15" customWidth="1"/>
    <col min="8460" max="8460" width="11.42578125" style="15"/>
    <col min="8461" max="8462" width="0" style="15" hidden="1" customWidth="1"/>
    <col min="8463" max="8705" width="11.42578125" style="15"/>
    <col min="8706" max="8706" width="33.5703125" style="15" customWidth="1"/>
    <col min="8707" max="8714" width="0" style="15" hidden="1" customWidth="1"/>
    <col min="8715" max="8715" width="11.7109375" style="15" customWidth="1"/>
    <col min="8716" max="8716" width="11.42578125" style="15"/>
    <col min="8717" max="8718" width="0" style="15" hidden="1" customWidth="1"/>
    <col min="8719" max="8961" width="11.42578125" style="15"/>
    <col min="8962" max="8962" width="33.5703125" style="15" customWidth="1"/>
    <col min="8963" max="8970" width="0" style="15" hidden="1" customWidth="1"/>
    <col min="8971" max="8971" width="11.7109375" style="15" customWidth="1"/>
    <col min="8972" max="8972" width="11.42578125" style="15"/>
    <col min="8973" max="8974" width="0" style="15" hidden="1" customWidth="1"/>
    <col min="8975" max="9217" width="11.42578125" style="15"/>
    <col min="9218" max="9218" width="33.5703125" style="15" customWidth="1"/>
    <col min="9219" max="9226" width="0" style="15" hidden="1" customWidth="1"/>
    <col min="9227" max="9227" width="11.7109375" style="15" customWidth="1"/>
    <col min="9228" max="9228" width="11.42578125" style="15"/>
    <col min="9229" max="9230" width="0" style="15" hidden="1" customWidth="1"/>
    <col min="9231" max="9473" width="11.42578125" style="15"/>
    <col min="9474" max="9474" width="33.5703125" style="15" customWidth="1"/>
    <col min="9475" max="9482" width="0" style="15" hidden="1" customWidth="1"/>
    <col min="9483" max="9483" width="11.7109375" style="15" customWidth="1"/>
    <col min="9484" max="9484" width="11.42578125" style="15"/>
    <col min="9485" max="9486" width="0" style="15" hidden="1" customWidth="1"/>
    <col min="9487" max="9729" width="11.42578125" style="15"/>
    <col min="9730" max="9730" width="33.5703125" style="15" customWidth="1"/>
    <col min="9731" max="9738" width="0" style="15" hidden="1" customWidth="1"/>
    <col min="9739" max="9739" width="11.7109375" style="15" customWidth="1"/>
    <col min="9740" max="9740" width="11.42578125" style="15"/>
    <col min="9741" max="9742" width="0" style="15" hidden="1" customWidth="1"/>
    <col min="9743" max="9985" width="11.42578125" style="15"/>
    <col min="9986" max="9986" width="33.5703125" style="15" customWidth="1"/>
    <col min="9987" max="9994" width="0" style="15" hidden="1" customWidth="1"/>
    <col min="9995" max="9995" width="11.7109375" style="15" customWidth="1"/>
    <col min="9996" max="9996" width="11.42578125" style="15"/>
    <col min="9997" max="9998" width="0" style="15" hidden="1" customWidth="1"/>
    <col min="9999" max="10241" width="11.42578125" style="15"/>
    <col min="10242" max="10242" width="33.5703125" style="15" customWidth="1"/>
    <col min="10243" max="10250" width="0" style="15" hidden="1" customWidth="1"/>
    <col min="10251" max="10251" width="11.7109375" style="15" customWidth="1"/>
    <col min="10252" max="10252" width="11.42578125" style="15"/>
    <col min="10253" max="10254" width="0" style="15" hidden="1" customWidth="1"/>
    <col min="10255" max="10497" width="11.42578125" style="15"/>
    <col min="10498" max="10498" width="33.5703125" style="15" customWidth="1"/>
    <col min="10499" max="10506" width="0" style="15" hidden="1" customWidth="1"/>
    <col min="10507" max="10507" width="11.7109375" style="15" customWidth="1"/>
    <col min="10508" max="10508" width="11.42578125" style="15"/>
    <col min="10509" max="10510" width="0" style="15" hidden="1" customWidth="1"/>
    <col min="10511" max="10753" width="11.42578125" style="15"/>
    <col min="10754" max="10754" width="33.5703125" style="15" customWidth="1"/>
    <col min="10755" max="10762" width="0" style="15" hidden="1" customWidth="1"/>
    <col min="10763" max="10763" width="11.7109375" style="15" customWidth="1"/>
    <col min="10764" max="10764" width="11.42578125" style="15"/>
    <col min="10765" max="10766" width="0" style="15" hidden="1" customWidth="1"/>
    <col min="10767" max="11009" width="11.42578125" style="15"/>
    <col min="11010" max="11010" width="33.5703125" style="15" customWidth="1"/>
    <col min="11011" max="11018" width="0" style="15" hidden="1" customWidth="1"/>
    <col min="11019" max="11019" width="11.7109375" style="15" customWidth="1"/>
    <col min="11020" max="11020" width="11.42578125" style="15"/>
    <col min="11021" max="11022" width="0" style="15" hidden="1" customWidth="1"/>
    <col min="11023" max="11265" width="11.42578125" style="15"/>
    <col min="11266" max="11266" width="33.5703125" style="15" customWidth="1"/>
    <col min="11267" max="11274" width="0" style="15" hidden="1" customWidth="1"/>
    <col min="11275" max="11275" width="11.7109375" style="15" customWidth="1"/>
    <col min="11276" max="11276" width="11.42578125" style="15"/>
    <col min="11277" max="11278" width="0" style="15" hidden="1" customWidth="1"/>
    <col min="11279" max="11521" width="11.42578125" style="15"/>
    <col min="11522" max="11522" width="33.5703125" style="15" customWidth="1"/>
    <col min="11523" max="11530" width="0" style="15" hidden="1" customWidth="1"/>
    <col min="11531" max="11531" width="11.7109375" style="15" customWidth="1"/>
    <col min="11532" max="11532" width="11.42578125" style="15"/>
    <col min="11533" max="11534" width="0" style="15" hidden="1" customWidth="1"/>
    <col min="11535" max="11777" width="11.42578125" style="15"/>
    <col min="11778" max="11778" width="33.5703125" style="15" customWidth="1"/>
    <col min="11779" max="11786" width="0" style="15" hidden="1" customWidth="1"/>
    <col min="11787" max="11787" width="11.7109375" style="15" customWidth="1"/>
    <col min="11788" max="11788" width="11.42578125" style="15"/>
    <col min="11789" max="11790" width="0" style="15" hidden="1" customWidth="1"/>
    <col min="11791" max="12033" width="11.42578125" style="15"/>
    <col min="12034" max="12034" width="33.5703125" style="15" customWidth="1"/>
    <col min="12035" max="12042" width="0" style="15" hidden="1" customWidth="1"/>
    <col min="12043" max="12043" width="11.7109375" style="15" customWidth="1"/>
    <col min="12044" max="12044" width="11.42578125" style="15"/>
    <col min="12045" max="12046" width="0" style="15" hidden="1" customWidth="1"/>
    <col min="12047" max="12289" width="11.42578125" style="15"/>
    <col min="12290" max="12290" width="33.5703125" style="15" customWidth="1"/>
    <col min="12291" max="12298" width="0" style="15" hidden="1" customWidth="1"/>
    <col min="12299" max="12299" width="11.7109375" style="15" customWidth="1"/>
    <col min="12300" max="12300" width="11.42578125" style="15"/>
    <col min="12301" max="12302" width="0" style="15" hidden="1" customWidth="1"/>
    <col min="12303" max="12545" width="11.42578125" style="15"/>
    <col min="12546" max="12546" width="33.5703125" style="15" customWidth="1"/>
    <col min="12547" max="12554" width="0" style="15" hidden="1" customWidth="1"/>
    <col min="12555" max="12555" width="11.7109375" style="15" customWidth="1"/>
    <col min="12556" max="12556" width="11.42578125" style="15"/>
    <col min="12557" max="12558" width="0" style="15" hidden="1" customWidth="1"/>
    <col min="12559" max="12801" width="11.42578125" style="15"/>
    <col min="12802" max="12802" width="33.5703125" style="15" customWidth="1"/>
    <col min="12803" max="12810" width="0" style="15" hidden="1" customWidth="1"/>
    <col min="12811" max="12811" width="11.7109375" style="15" customWidth="1"/>
    <col min="12812" max="12812" width="11.42578125" style="15"/>
    <col min="12813" max="12814" width="0" style="15" hidden="1" customWidth="1"/>
    <col min="12815" max="13057" width="11.42578125" style="15"/>
    <col min="13058" max="13058" width="33.5703125" style="15" customWidth="1"/>
    <col min="13059" max="13066" width="0" style="15" hidden="1" customWidth="1"/>
    <col min="13067" max="13067" width="11.7109375" style="15" customWidth="1"/>
    <col min="13068" max="13068" width="11.42578125" style="15"/>
    <col min="13069" max="13070" width="0" style="15" hidden="1" customWidth="1"/>
    <col min="13071" max="13313" width="11.42578125" style="15"/>
    <col min="13314" max="13314" width="33.5703125" style="15" customWidth="1"/>
    <col min="13315" max="13322" width="0" style="15" hidden="1" customWidth="1"/>
    <col min="13323" max="13323" width="11.7109375" style="15" customWidth="1"/>
    <col min="13324" max="13324" width="11.42578125" style="15"/>
    <col min="13325" max="13326" width="0" style="15" hidden="1" customWidth="1"/>
    <col min="13327" max="13569" width="11.42578125" style="15"/>
    <col min="13570" max="13570" width="33.5703125" style="15" customWidth="1"/>
    <col min="13571" max="13578" width="0" style="15" hidden="1" customWidth="1"/>
    <col min="13579" max="13579" width="11.7109375" style="15" customWidth="1"/>
    <col min="13580" max="13580" width="11.42578125" style="15"/>
    <col min="13581" max="13582" width="0" style="15" hidden="1" customWidth="1"/>
    <col min="13583" max="13825" width="11.42578125" style="15"/>
    <col min="13826" max="13826" width="33.5703125" style="15" customWidth="1"/>
    <col min="13827" max="13834" width="0" style="15" hidden="1" customWidth="1"/>
    <col min="13835" max="13835" width="11.7109375" style="15" customWidth="1"/>
    <col min="13836" max="13836" width="11.42578125" style="15"/>
    <col min="13837" max="13838" width="0" style="15" hidden="1" customWidth="1"/>
    <col min="13839" max="14081" width="11.42578125" style="15"/>
    <col min="14082" max="14082" width="33.5703125" style="15" customWidth="1"/>
    <col min="14083" max="14090" width="0" style="15" hidden="1" customWidth="1"/>
    <col min="14091" max="14091" width="11.7109375" style="15" customWidth="1"/>
    <col min="14092" max="14092" width="11.42578125" style="15"/>
    <col min="14093" max="14094" width="0" style="15" hidden="1" customWidth="1"/>
    <col min="14095" max="14337" width="11.42578125" style="15"/>
    <col min="14338" max="14338" width="33.5703125" style="15" customWidth="1"/>
    <col min="14339" max="14346" width="0" style="15" hidden="1" customWidth="1"/>
    <col min="14347" max="14347" width="11.7109375" style="15" customWidth="1"/>
    <col min="14348" max="14348" width="11.42578125" style="15"/>
    <col min="14349" max="14350" width="0" style="15" hidden="1" customWidth="1"/>
    <col min="14351" max="14593" width="11.42578125" style="15"/>
    <col min="14594" max="14594" width="33.5703125" style="15" customWidth="1"/>
    <col min="14595" max="14602" width="0" style="15" hidden="1" customWidth="1"/>
    <col min="14603" max="14603" width="11.7109375" style="15" customWidth="1"/>
    <col min="14604" max="14604" width="11.42578125" style="15"/>
    <col min="14605" max="14606" width="0" style="15" hidden="1" customWidth="1"/>
    <col min="14607" max="14849" width="11.42578125" style="15"/>
    <col min="14850" max="14850" width="33.5703125" style="15" customWidth="1"/>
    <col min="14851" max="14858" width="0" style="15" hidden="1" customWidth="1"/>
    <col min="14859" max="14859" width="11.7109375" style="15" customWidth="1"/>
    <col min="14860" max="14860" width="11.42578125" style="15"/>
    <col min="14861" max="14862" width="0" style="15" hidden="1" customWidth="1"/>
    <col min="14863" max="15105" width="11.42578125" style="15"/>
    <col min="15106" max="15106" width="33.5703125" style="15" customWidth="1"/>
    <col min="15107" max="15114" width="0" style="15" hidden="1" customWidth="1"/>
    <col min="15115" max="15115" width="11.7109375" style="15" customWidth="1"/>
    <col min="15116" max="15116" width="11.42578125" style="15"/>
    <col min="15117" max="15118" width="0" style="15" hidden="1" customWidth="1"/>
    <col min="15119" max="15361" width="11.42578125" style="15"/>
    <col min="15362" max="15362" width="33.5703125" style="15" customWidth="1"/>
    <col min="15363" max="15370" width="0" style="15" hidden="1" customWidth="1"/>
    <col min="15371" max="15371" width="11.7109375" style="15" customWidth="1"/>
    <col min="15372" max="15372" width="11.42578125" style="15"/>
    <col min="15373" max="15374" width="0" style="15" hidden="1" customWidth="1"/>
    <col min="15375" max="15617" width="11.42578125" style="15"/>
    <col min="15618" max="15618" width="33.5703125" style="15" customWidth="1"/>
    <col min="15619" max="15626" width="0" style="15" hidden="1" customWidth="1"/>
    <col min="15627" max="15627" width="11.7109375" style="15" customWidth="1"/>
    <col min="15628" max="15628" width="11.42578125" style="15"/>
    <col min="15629" max="15630" width="0" style="15" hidden="1" customWidth="1"/>
    <col min="15631" max="15873" width="11.42578125" style="15"/>
    <col min="15874" max="15874" width="33.5703125" style="15" customWidth="1"/>
    <col min="15875" max="15882" width="0" style="15" hidden="1" customWidth="1"/>
    <col min="15883" max="15883" width="11.7109375" style="15" customWidth="1"/>
    <col min="15884" max="15884" width="11.42578125" style="15"/>
    <col min="15885" max="15886" width="0" style="15" hidden="1" customWidth="1"/>
    <col min="15887" max="16129" width="11.42578125" style="15"/>
    <col min="16130" max="16130" width="33.5703125" style="15" customWidth="1"/>
    <col min="16131" max="16138" width="0" style="15" hidden="1" customWidth="1"/>
    <col min="16139" max="16139" width="11.7109375" style="15" customWidth="1"/>
    <col min="16140" max="16140" width="11.42578125" style="15"/>
    <col min="16141" max="16142" width="0" style="15" hidden="1" customWidth="1"/>
    <col min="16143" max="16384" width="11.42578125" style="15"/>
  </cols>
  <sheetData>
    <row r="1" spans="1:16" ht="51.75" customHeight="1" x14ac:dyDescent="0.2"/>
    <row r="2" spans="1:16" ht="22.5" customHeight="1" x14ac:dyDescent="0.2"/>
    <row r="3" spans="1:16" ht="37.5" customHeight="1" x14ac:dyDescent="0.25">
      <c r="A3" s="184" t="s">
        <v>88</v>
      </c>
      <c r="B3" s="184"/>
      <c r="C3" s="184"/>
      <c r="D3" s="184"/>
      <c r="E3" s="184"/>
      <c r="F3" s="184"/>
      <c r="O3" s="50"/>
    </row>
    <row r="4" spans="1:16" ht="22.5" customHeight="1" x14ac:dyDescent="0.25">
      <c r="A4" s="16"/>
      <c r="B4" s="16"/>
    </row>
    <row r="5" spans="1:16" s="17" customFormat="1" ht="22.5" customHeight="1" x14ac:dyDescent="0.2"/>
    <row r="6" spans="1:16" s="19" customFormat="1" ht="22.5" customHeight="1" x14ac:dyDescent="0.2">
      <c r="A6" s="18" t="s">
        <v>81</v>
      </c>
      <c r="C6" s="20" t="s">
        <v>69</v>
      </c>
      <c r="D6" s="21" t="s">
        <v>70</v>
      </c>
      <c r="E6" s="22" t="s">
        <v>71</v>
      </c>
      <c r="F6" s="22" t="s">
        <v>72</v>
      </c>
      <c r="G6" s="22" t="s">
        <v>73</v>
      </c>
      <c r="H6" s="23" t="s">
        <v>74</v>
      </c>
      <c r="I6" s="24" t="s">
        <v>75</v>
      </c>
      <c r="J6" s="20" t="s">
        <v>76</v>
      </c>
      <c r="K6" s="20" t="s">
        <v>25</v>
      </c>
      <c r="L6" s="25"/>
      <c r="M6" s="185" t="s">
        <v>77</v>
      </c>
      <c r="N6" s="185"/>
    </row>
    <row r="7" spans="1:16" s="26" customFormat="1" ht="20.25" customHeight="1" x14ac:dyDescent="0.2">
      <c r="A7" s="18" t="s">
        <v>33</v>
      </c>
      <c r="C7" s="20">
        <v>25</v>
      </c>
      <c r="D7" s="27">
        <v>20</v>
      </c>
      <c r="E7" s="28">
        <v>30</v>
      </c>
      <c r="F7" s="28">
        <v>50</v>
      </c>
      <c r="G7" s="28" t="s">
        <v>78</v>
      </c>
      <c r="H7" s="29"/>
      <c r="I7" s="30">
        <f>(D7+E7+F7+25)/4</f>
        <v>31.25</v>
      </c>
      <c r="J7" s="31">
        <f t="shared" ref="J7:J17" si="0">I7-C7</f>
        <v>6.25</v>
      </c>
      <c r="K7" s="20">
        <v>30</v>
      </c>
      <c r="M7" s="26">
        <f>K7/100</f>
        <v>0.3</v>
      </c>
      <c r="N7" s="26">
        <f>1-M7</f>
        <v>0.7</v>
      </c>
    </row>
    <row r="8" spans="1:16" s="26" customFormat="1" ht="20.25" customHeight="1" x14ac:dyDescent="0.2">
      <c r="A8" s="18" t="s">
        <v>82</v>
      </c>
      <c r="C8" s="32">
        <v>35</v>
      </c>
      <c r="D8" s="33">
        <v>30</v>
      </c>
      <c r="E8" s="34">
        <v>30</v>
      </c>
      <c r="F8" s="34">
        <v>30</v>
      </c>
      <c r="G8" s="34" t="s">
        <v>79</v>
      </c>
      <c r="H8" s="34">
        <v>25</v>
      </c>
      <c r="I8" s="35">
        <f>(D8+E8+F8+35+H8)/5</f>
        <v>30</v>
      </c>
      <c r="J8" s="36">
        <f t="shared" si="0"/>
        <v>-5</v>
      </c>
      <c r="K8" s="32">
        <v>30</v>
      </c>
      <c r="M8" s="26">
        <f t="shared" ref="M8:M17" si="1">K8/100</f>
        <v>0.3</v>
      </c>
      <c r="N8" s="26">
        <f t="shared" ref="N8:N17" si="2">1-M8</f>
        <v>0.7</v>
      </c>
      <c r="P8" s="48"/>
    </row>
    <row r="9" spans="1:16" s="26" customFormat="1" ht="20.25" customHeight="1" x14ac:dyDescent="0.2">
      <c r="A9" s="18" t="s">
        <v>54</v>
      </c>
      <c r="C9" s="32">
        <v>25</v>
      </c>
      <c r="D9" s="33"/>
      <c r="E9" s="34">
        <v>30</v>
      </c>
      <c r="F9" s="34"/>
      <c r="G9" s="34"/>
      <c r="H9" s="37">
        <v>25</v>
      </c>
      <c r="I9" s="32">
        <f>SUM(D9:H9)/2</f>
        <v>27.5</v>
      </c>
      <c r="J9" s="36">
        <f t="shared" si="0"/>
        <v>2.5</v>
      </c>
      <c r="K9" s="32">
        <v>25</v>
      </c>
      <c r="M9" s="26">
        <f t="shared" si="1"/>
        <v>0.25</v>
      </c>
      <c r="N9" s="26">
        <f t="shared" si="2"/>
        <v>0.75</v>
      </c>
    </row>
    <row r="10" spans="1:16" s="26" customFormat="1" ht="20.25" customHeight="1" x14ac:dyDescent="0.2">
      <c r="A10" s="18" t="s">
        <v>55</v>
      </c>
      <c r="C10" s="32"/>
      <c r="D10" s="33"/>
      <c r="E10" s="34"/>
      <c r="F10" s="34"/>
      <c r="G10" s="34"/>
      <c r="H10" s="37"/>
      <c r="I10" s="32"/>
      <c r="J10" s="36"/>
      <c r="K10" s="32">
        <v>20</v>
      </c>
      <c r="M10" s="26">
        <f t="shared" si="1"/>
        <v>0.2</v>
      </c>
      <c r="N10" s="26">
        <f t="shared" si="2"/>
        <v>0.8</v>
      </c>
      <c r="P10" s="48"/>
    </row>
    <row r="11" spans="1:16" s="26" customFormat="1" ht="20.25" customHeight="1" x14ac:dyDescent="0.2">
      <c r="A11" s="18" t="s">
        <v>56</v>
      </c>
      <c r="C11" s="32">
        <v>15</v>
      </c>
      <c r="D11" s="33" t="s">
        <v>80</v>
      </c>
      <c r="E11" s="34">
        <v>10</v>
      </c>
      <c r="F11" s="34">
        <v>10</v>
      </c>
      <c r="G11" s="34">
        <v>10</v>
      </c>
      <c r="H11" s="37">
        <v>0</v>
      </c>
      <c r="I11" s="32">
        <f>35/5</f>
        <v>7</v>
      </c>
      <c r="J11" s="36">
        <f t="shared" si="0"/>
        <v>-8</v>
      </c>
      <c r="K11" s="32">
        <v>10</v>
      </c>
      <c r="M11" s="26">
        <f t="shared" si="1"/>
        <v>0.1</v>
      </c>
      <c r="N11" s="26">
        <f t="shared" si="2"/>
        <v>0.9</v>
      </c>
    </row>
    <row r="12" spans="1:16" s="26" customFormat="1" ht="20.25" customHeight="1" x14ac:dyDescent="0.2">
      <c r="A12" s="18" t="s">
        <v>57</v>
      </c>
      <c r="C12" s="32">
        <v>10</v>
      </c>
      <c r="D12" s="33">
        <v>10</v>
      </c>
      <c r="E12" s="34">
        <v>30</v>
      </c>
      <c r="F12" s="34">
        <v>70</v>
      </c>
      <c r="G12" s="34"/>
      <c r="H12" s="37"/>
      <c r="I12" s="38">
        <f>SUM(D12:H12)/3</f>
        <v>36.666666666666664</v>
      </c>
      <c r="J12" s="39">
        <f t="shared" si="0"/>
        <v>26.666666666666664</v>
      </c>
      <c r="K12" s="32">
        <v>30</v>
      </c>
      <c r="M12" s="26">
        <f t="shared" si="1"/>
        <v>0.3</v>
      </c>
      <c r="N12" s="26">
        <f t="shared" si="2"/>
        <v>0.7</v>
      </c>
      <c r="P12" s="48"/>
    </row>
    <row r="13" spans="1:16" s="26" customFormat="1" ht="20.25" customHeight="1" x14ac:dyDescent="0.2">
      <c r="A13" s="18" t="s">
        <v>83</v>
      </c>
      <c r="C13" s="32">
        <v>10</v>
      </c>
      <c r="D13" s="33">
        <v>10</v>
      </c>
      <c r="E13" s="34"/>
      <c r="F13" s="34"/>
      <c r="G13" s="34">
        <v>25</v>
      </c>
      <c r="H13" s="37">
        <v>10</v>
      </c>
      <c r="I13" s="32">
        <f>SUM(D13:H13)/3</f>
        <v>15</v>
      </c>
      <c r="J13" s="36">
        <f t="shared" si="0"/>
        <v>5</v>
      </c>
      <c r="K13" s="32">
        <v>15</v>
      </c>
      <c r="M13" s="26">
        <f t="shared" si="1"/>
        <v>0.15</v>
      </c>
      <c r="N13" s="26">
        <f t="shared" si="2"/>
        <v>0.85</v>
      </c>
    </row>
    <row r="14" spans="1:16" s="26" customFormat="1" ht="20.25" customHeight="1" x14ac:dyDescent="0.2">
      <c r="A14" s="18" t="s">
        <v>84</v>
      </c>
      <c r="C14" s="32">
        <v>15</v>
      </c>
      <c r="D14" s="33">
        <v>0</v>
      </c>
      <c r="E14" s="34">
        <v>10</v>
      </c>
      <c r="F14" s="34">
        <v>0</v>
      </c>
      <c r="G14" s="34">
        <v>15</v>
      </c>
      <c r="H14" s="37">
        <v>0</v>
      </c>
      <c r="I14" s="32">
        <f>SUM(D14:H14)/5</f>
        <v>5</v>
      </c>
      <c r="J14" s="36">
        <f t="shared" si="0"/>
        <v>-10</v>
      </c>
      <c r="K14" s="32">
        <v>5</v>
      </c>
      <c r="M14" s="26">
        <f t="shared" si="1"/>
        <v>0.05</v>
      </c>
      <c r="N14" s="26">
        <f t="shared" si="2"/>
        <v>0.95</v>
      </c>
      <c r="P14" s="48"/>
    </row>
    <row r="15" spans="1:16" s="26" customFormat="1" ht="20.25" customHeight="1" x14ac:dyDescent="0.2">
      <c r="A15" s="18" t="s">
        <v>85</v>
      </c>
      <c r="C15" s="32">
        <v>10</v>
      </c>
      <c r="D15" s="33">
        <v>10</v>
      </c>
      <c r="E15" s="34">
        <v>40</v>
      </c>
      <c r="F15" s="34">
        <v>70</v>
      </c>
      <c r="G15" s="34"/>
      <c r="H15" s="37"/>
      <c r="I15" s="32">
        <f>SUM(D15:H15)/3</f>
        <v>40</v>
      </c>
      <c r="J15" s="36">
        <f t="shared" si="0"/>
        <v>30</v>
      </c>
      <c r="K15" s="32">
        <v>30</v>
      </c>
      <c r="M15" s="26">
        <f t="shared" si="1"/>
        <v>0.3</v>
      </c>
      <c r="N15" s="26">
        <f t="shared" si="2"/>
        <v>0.7</v>
      </c>
    </row>
    <row r="16" spans="1:16" s="26" customFormat="1" ht="20.25" customHeight="1" x14ac:dyDescent="0.2">
      <c r="A16" s="18" t="s">
        <v>86</v>
      </c>
      <c r="C16" s="32">
        <v>15</v>
      </c>
      <c r="D16" s="33"/>
      <c r="E16" s="34">
        <v>15</v>
      </c>
      <c r="F16" s="34"/>
      <c r="G16" s="34"/>
      <c r="H16" s="37">
        <v>5</v>
      </c>
      <c r="I16" s="32">
        <f>SUM(D16:H16)/2</f>
        <v>10</v>
      </c>
      <c r="J16" s="36">
        <f t="shared" si="0"/>
        <v>-5</v>
      </c>
      <c r="K16" s="32">
        <v>10</v>
      </c>
      <c r="M16" s="26">
        <f t="shared" si="1"/>
        <v>0.1</v>
      </c>
      <c r="N16" s="26">
        <f t="shared" si="2"/>
        <v>0.9</v>
      </c>
    </row>
    <row r="17" spans="1:16" s="26" customFormat="1" ht="20.25" customHeight="1" x14ac:dyDescent="0.2">
      <c r="A17" s="18" t="s">
        <v>87</v>
      </c>
      <c r="C17" s="40">
        <v>15</v>
      </c>
      <c r="D17" s="41"/>
      <c r="E17" s="42"/>
      <c r="F17" s="42"/>
      <c r="G17" s="42"/>
      <c r="H17" s="43">
        <v>5</v>
      </c>
      <c r="I17" s="32">
        <f>SUM(D17:H17)/1</f>
        <v>5</v>
      </c>
      <c r="J17" s="36">
        <f t="shared" si="0"/>
        <v>-10</v>
      </c>
      <c r="K17" s="40">
        <v>5</v>
      </c>
      <c r="M17" s="26">
        <f t="shared" si="1"/>
        <v>0.05</v>
      </c>
      <c r="N17" s="26">
        <f t="shared" si="2"/>
        <v>0.95</v>
      </c>
    </row>
    <row r="18" spans="1:16" s="46" customFormat="1" ht="20.25" customHeight="1" x14ac:dyDescent="0.2">
      <c r="A18" s="44"/>
      <c r="B18" s="45"/>
      <c r="I18" s="47"/>
      <c r="J18" s="47"/>
      <c r="P18" s="49"/>
    </row>
    <row r="19" spans="1:16" s="46" customFormat="1" ht="20.25" customHeight="1" x14ac:dyDescent="0.2">
      <c r="A19" s="44"/>
      <c r="B19" s="45"/>
    </row>
    <row r="20" spans="1:16" s="46" customFormat="1" ht="51.75" customHeight="1" x14ac:dyDescent="0.25">
      <c r="A20" s="184"/>
      <c r="B20" s="184"/>
      <c r="C20" s="184"/>
      <c r="D20" s="184"/>
      <c r="E20" s="184"/>
      <c r="F20" s="184"/>
      <c r="P20" s="49"/>
    </row>
    <row r="21" spans="1:16" s="46" customFormat="1" ht="20.25" customHeight="1" x14ac:dyDescent="0.2">
      <c r="A21" s="44"/>
      <c r="B21" s="45"/>
    </row>
    <row r="22" spans="1:16" s="46" customFormat="1" ht="20.25" customHeight="1" x14ac:dyDescent="0.2">
      <c r="A22" s="44"/>
      <c r="B22" s="45"/>
      <c r="P22" s="49"/>
    </row>
    <row r="23" spans="1:16" s="46" customFormat="1" ht="20.25" customHeight="1" x14ac:dyDescent="0.2">
      <c r="A23" s="44"/>
      <c r="B23" s="45"/>
    </row>
    <row r="24" spans="1:16" s="46" customFormat="1" ht="20.25" customHeight="1" x14ac:dyDescent="0.2">
      <c r="A24" s="44"/>
      <c r="B24" s="45"/>
      <c r="P24" s="49"/>
    </row>
    <row r="25" spans="1:16" s="46" customFormat="1" ht="20.25" customHeight="1" x14ac:dyDescent="0.2">
      <c r="A25" s="44"/>
      <c r="B25" s="45"/>
    </row>
    <row r="26" spans="1:16" s="46" customFormat="1" ht="20.25" customHeight="1" x14ac:dyDescent="0.2">
      <c r="A26" s="44"/>
      <c r="B26" s="45"/>
    </row>
  </sheetData>
  <sheetProtection password="CA81" sheet="1" objects="1" scenarios="1" selectLockedCells="1"/>
  <mergeCells count="3">
    <mergeCell ref="A3:F3"/>
    <mergeCell ref="M6:N6"/>
    <mergeCell ref="A20:F20"/>
  </mergeCells>
  <pageMargins left="0.78740157480314965" right="0.59055118110236227" top="0.43307086614173229" bottom="0.74803149606299213" header="0.6692913385826772" footer="0.6692913385826772"/>
  <pageSetup paperSize="9" fitToHeight="2" orientation="landscape" r:id="rId1"/>
  <headerFooter alignWithMargins="0">
    <oddFooter>&amp;R&amp;8
&amp;D/&amp;F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Occupazione attuale</vt:lpstr>
      <vt:lpstr>Occupazione previsto</vt:lpstr>
      <vt:lpstr>Sfruttamento attuale</vt:lpstr>
      <vt:lpstr>Sfruttamento previsto</vt:lpstr>
      <vt:lpstr>Fattore di correzione</vt:lpstr>
      <vt:lpstr>'Sfruttamento attuale'!Druckbereich</vt:lpstr>
      <vt:lpstr>'Sfruttamento previsto'!Druckbereich</vt:lpstr>
    </vt:vector>
  </TitlesOfParts>
  <Company>EVD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Nell</dc:creator>
  <cp:lastModifiedBy>Diego Nell</cp:lastModifiedBy>
  <cp:lastPrinted>2013-01-14T13:18:51Z</cp:lastPrinted>
  <dcterms:created xsi:type="dcterms:W3CDTF">2012-06-25T08:23:31Z</dcterms:created>
  <dcterms:modified xsi:type="dcterms:W3CDTF">2013-10-22T07:50:33Z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ActualVersionNumber" pid="2" fmtid="{D5CDD505-2E9C-101B-9397-08002B2CF9AE}">
    <vt:lpwstr>3</vt:lpwstr>
  </property>
  <property name="FSC#EVDCFG@15.1400:ActualVersionCreatedAt" pid="3" fmtid="{D5CDD505-2E9C-101B-9397-08002B2CF9AE}">
    <vt:lpwstr>21.10.2013 14:26:04</vt:lpwstr>
  </property>
  <property name="FSC#EVDCFG@15.1400:ResponsibleBureau_DE" pid="4" fmtid="{D5CDD505-2E9C-101B-9397-08002B2CF9AE}">
    <vt:lpwstr>Staatssekretariat für Bildung, Forschung und Innovation SBFI</vt:lpwstr>
  </property>
  <property name="FSC#EVDCFG@15.1400:ResponsibleBureau_EN" pid="5" fmtid="{D5CDD505-2E9C-101B-9397-08002B2CF9AE}">
    <vt:lpwstr>State Secretariat for Education, Research and Innovation SERI</vt:lpwstr>
  </property>
  <property name="FSC#EVDCFG@15.1400:ResponsibleBureau_FR" pid="6" fmtid="{D5CDD505-2E9C-101B-9397-08002B2CF9AE}">
    <vt:lpwstr>Secrétariat d'Etat à la formation, à la recherche et à l'innovation SEFRI</vt:lpwstr>
  </property>
  <property name="FSC#EVDCFG@15.1400:ResponsibleBureau_IT" pid="7" fmtid="{D5CDD505-2E9C-101B-9397-08002B2CF9AE}">
    <vt:lpwstr>Segreteria di Stato per la formazione, la ricerca e l'innovazione SEFRI</vt:lpwstr>
  </property>
  <property name="FSC#EVDCFG@15.1400:UserInChargeUserTitle" pid="8" fmtid="{D5CDD505-2E9C-101B-9397-08002B2CF9AE}">
    <vt:lpwstr/>
  </property>
  <property name="FSC#EVDCFG@15.1400:UserInChargeUserName" pid="9" fmtid="{D5CDD505-2E9C-101B-9397-08002B2CF9AE}">
    <vt:lpwstr/>
  </property>
  <property name="FSC#EVDCFG@15.1400:UserInChargeUserFirstname" pid="10" fmtid="{D5CDD505-2E9C-101B-9397-08002B2CF9AE}">
    <vt:lpwstr/>
  </property>
  <property name="FSC#EVDCFG@15.1400:UserInChargeUserEnvSalutationDE" pid="11" fmtid="{D5CDD505-2E9C-101B-9397-08002B2CF9AE}">
    <vt:lpwstr/>
  </property>
  <property name="FSC#EVDCFG@15.1400:UserInChargeUserEnvSalutationEN" pid="12" fmtid="{D5CDD505-2E9C-101B-9397-08002B2CF9AE}">
    <vt:lpwstr/>
  </property>
  <property name="FSC#EVDCFG@15.1400:UserInChargeUserEnvSalutationFR" pid="13" fmtid="{D5CDD505-2E9C-101B-9397-08002B2CF9AE}">
    <vt:lpwstr/>
  </property>
  <property name="FSC#EVDCFG@15.1400:UserInChargeUserEnvSalutationIT" pid="14" fmtid="{D5CDD505-2E9C-101B-9397-08002B2CF9AE}">
    <vt:lpwstr/>
  </property>
  <property name="FSC#EVDCFG@15.1400:FilerespUserPersonTitle" pid="15" fmtid="{D5CDD505-2E9C-101B-9397-08002B2CF9AE}">
    <vt:lpwstr>BBT</vt:lpwstr>
  </property>
  <property name="FSC#EVDCFG@15.1400:Address" pid="16" fmtid="{D5CDD505-2E9C-101B-9397-08002B2CF9AE}">
    <vt:lpwstr/>
  </property>
  <property name="FSC#COOSYSTEM@1.1:Container" pid="17" fmtid="{D5CDD505-2E9C-101B-9397-08002B2CF9AE}">
    <vt:lpwstr>COO.2101.108.5.495466</vt:lpwstr>
  </property>
  <property name="FSC#COOELAK@1.1001:Subject" pid="18" fmtid="{D5CDD505-2E9C-101B-9397-08002B2CF9AE}">
    <vt:lpwstr/>
  </property>
  <property name="FSC#COOELAK@1.1001:FileReference" pid="19" fmtid="{D5CDD505-2E9C-101B-9397-08002B2CF9AE}">
    <vt:lpwstr>D424.5 MP 2008-11 Entwurf (424.5/2011/11134)</vt:lpwstr>
  </property>
  <property name="FSC#COOELAK@1.1001:FileRefYear" pid="20" fmtid="{D5CDD505-2E9C-101B-9397-08002B2CF9AE}">
    <vt:lpwstr>2011</vt:lpwstr>
  </property>
  <property name="FSC#COOELAK@1.1001:FileRefOrdinal" pid="21" fmtid="{D5CDD505-2E9C-101B-9397-08002B2CF9AE}">
    <vt:lpwstr>11134</vt:lpwstr>
  </property>
  <property name="FSC#COOELAK@1.1001:FileRefOU" pid="22" fmtid="{D5CDD505-2E9C-101B-9397-08002B2CF9AE}">
    <vt:lpwstr>S&amp;A/SBFI</vt:lpwstr>
  </property>
  <property name="FSC#COOELAK@1.1001:Organization" pid="23" fmtid="{D5CDD505-2E9C-101B-9397-08002B2CF9AE}">
    <vt:lpwstr/>
  </property>
  <property name="FSC#COOELAK@1.1001:Owner" pid="24" fmtid="{D5CDD505-2E9C-101B-9397-08002B2CF9AE}">
    <vt:lpwstr> SBFI Nell</vt:lpwstr>
  </property>
  <property name="FSC#COOELAK@1.1001:OwnerExtension" pid="25" fmtid="{D5CDD505-2E9C-101B-9397-08002B2CF9AE}">
    <vt:lpwstr>+41 31 325 30 33</vt:lpwstr>
  </property>
  <property name="FSC#COOELAK@1.1001:OwnerFaxExtension" pid="26" fmtid="{D5CDD505-2E9C-101B-9397-08002B2CF9AE}">
    <vt:lpwstr>+41 31 324 92 47</vt:lpwstr>
  </property>
  <property name="FSC#COOELAK@1.1001:DispatchedBy" pid="27" fmtid="{D5CDD505-2E9C-101B-9397-08002B2CF9AE}">
    <vt:lpwstr/>
  </property>
  <property name="FSC#COOELAK@1.1001:DispatchedAt" pid="28" fmtid="{D5CDD505-2E9C-101B-9397-08002B2CF9AE}">
    <vt:lpwstr/>
  </property>
  <property name="FSC#COOELAK@1.1001:ApprovedBy" pid="29" fmtid="{D5CDD505-2E9C-101B-9397-08002B2CF9AE}">
    <vt:lpwstr/>
  </property>
  <property name="FSC#COOELAK@1.1001:ApprovedAt" pid="30" fmtid="{D5CDD505-2E9C-101B-9397-08002B2CF9AE}">
    <vt:lpwstr/>
  </property>
  <property name="FSC#COOELAK@1.1001:Department" pid="31" fmtid="{D5CDD505-2E9C-101B-9397-08002B2CF9AE}">
    <vt:lpwstr>Subventionen und Akkreditierung (S&amp;A/SBFI)</vt:lpwstr>
  </property>
  <property name="FSC#COOELAK@1.1001:CreatedAt" pid="32" fmtid="{D5CDD505-2E9C-101B-9397-08002B2CF9AE}">
    <vt:lpwstr>10.01.2013 09:12:43</vt:lpwstr>
  </property>
  <property name="FSC#COOELAK@1.1001:OU" pid="33" fmtid="{D5CDD505-2E9C-101B-9397-08002B2CF9AE}">
    <vt:lpwstr>Subventionen und Akkreditierung (S&amp;A/SBFI)</vt:lpwstr>
  </property>
  <property name="FSC#COOELAK@1.1001:Priority" pid="34" fmtid="{D5CDD505-2E9C-101B-9397-08002B2CF9AE}">
    <vt:lpwstr/>
  </property>
  <property name="FSC#COOELAK@1.1001:ObjBarCode" pid="35" fmtid="{D5CDD505-2E9C-101B-9397-08002B2CF9AE}">
    <vt:lpwstr>*COO.2101.108.5.495466*</vt:lpwstr>
  </property>
  <property name="FSC#COOELAK@1.1001:RefBarCode" pid="36" fmtid="{D5CDD505-2E9C-101B-9397-08002B2CF9AE}">
    <vt:lpwstr>*Homepage Raumprogramme italienisch SEFRI*</vt:lpwstr>
  </property>
  <property name="FSC#COOELAK@1.1001:FileRefBarCode" pid="37" fmtid="{D5CDD505-2E9C-101B-9397-08002B2CF9AE}">
    <vt:lpwstr>*D424.5 MP 2008-11 Entwurf (424.5/2011/11134)*</vt:lpwstr>
  </property>
  <property name="FSC#COOELAK@1.1001:ExternalRef" pid="38" fmtid="{D5CDD505-2E9C-101B-9397-08002B2CF9AE}">
    <vt:lpwstr/>
  </property>
  <property name="FSC#COOELAK@1.1001:IncomingNumber" pid="39" fmtid="{D5CDD505-2E9C-101B-9397-08002B2CF9AE}">
    <vt:lpwstr/>
  </property>
  <property name="FSC#COOELAK@1.1001:IncomingSubject" pid="40" fmtid="{D5CDD505-2E9C-101B-9397-08002B2CF9AE}">
    <vt:lpwstr/>
  </property>
  <property name="FSC#COOELAK@1.1001:ProcessResponsible" pid="41" fmtid="{D5CDD505-2E9C-101B-9397-08002B2CF9AE}">
    <vt:lpwstr/>
  </property>
  <property name="FSC#COOELAK@1.1001:ProcessResponsiblePhone" pid="42" fmtid="{D5CDD505-2E9C-101B-9397-08002B2CF9AE}">
    <vt:lpwstr/>
  </property>
  <property name="FSC#COOELAK@1.1001:ProcessResponsibleMail" pid="43" fmtid="{D5CDD505-2E9C-101B-9397-08002B2CF9AE}">
    <vt:lpwstr/>
  </property>
  <property name="FSC#COOELAK@1.1001:ProcessResponsibleFax" pid="44" fmtid="{D5CDD505-2E9C-101B-9397-08002B2CF9AE}">
    <vt:lpwstr/>
  </property>
  <property name="FSC#COOELAK@1.1001:ApproverFirstName" pid="45" fmtid="{D5CDD505-2E9C-101B-9397-08002B2CF9AE}">
    <vt:lpwstr/>
  </property>
  <property name="FSC#COOELAK@1.1001:ApproverSurName" pid="46" fmtid="{D5CDD505-2E9C-101B-9397-08002B2CF9AE}">
    <vt:lpwstr/>
  </property>
  <property name="FSC#COOELAK@1.1001:ApproverTitle" pid="47" fmtid="{D5CDD505-2E9C-101B-9397-08002B2CF9AE}">
    <vt:lpwstr/>
  </property>
  <property name="FSC#COOELAK@1.1001:ExternalDate" pid="48" fmtid="{D5CDD505-2E9C-101B-9397-08002B2CF9AE}">
    <vt:lpwstr/>
  </property>
  <property name="FSC#COOELAK@1.1001:SettlementApprovedAt" pid="49" fmtid="{D5CDD505-2E9C-101B-9397-08002B2CF9AE}">
    <vt:lpwstr/>
  </property>
  <property name="FSC#COOELAK@1.1001:BaseNumber" pid="50" fmtid="{D5CDD505-2E9C-101B-9397-08002B2CF9AE}">
    <vt:lpwstr/>
  </property>
  <property name="FSC#COOELAK@1.1001:CurrentUserRolePos" pid="51" fmtid="{D5CDD505-2E9C-101B-9397-08002B2CF9AE}">
    <vt:lpwstr>Sachbearbeiter/-in</vt:lpwstr>
  </property>
  <property name="FSC#COOELAK@1.1001:CurrentUserEmail" pid="52" fmtid="{D5CDD505-2E9C-101B-9397-08002B2CF9AE}">
    <vt:lpwstr>diego.nell@sbfi.admin.ch</vt:lpwstr>
  </property>
  <property name="FSC#ELAKGOV@1.1001:PersonalSubjGender" pid="53" fmtid="{D5CDD505-2E9C-101B-9397-08002B2CF9AE}">
    <vt:lpwstr/>
  </property>
  <property name="FSC#ELAKGOV@1.1001:PersonalSubjFirstName" pid="54" fmtid="{D5CDD505-2E9C-101B-9397-08002B2CF9AE}">
    <vt:lpwstr/>
  </property>
  <property name="FSC#ELAKGOV@1.1001:PersonalSubjSurName" pid="55" fmtid="{D5CDD505-2E9C-101B-9397-08002B2CF9AE}">
    <vt:lpwstr/>
  </property>
  <property name="FSC#ELAKGOV@1.1001:PersonalSubjSalutation" pid="56" fmtid="{D5CDD505-2E9C-101B-9397-08002B2CF9AE}">
    <vt:lpwstr/>
  </property>
  <property name="FSC#ELAKGOV@1.1001:PersonalSubjAddress" pid="57" fmtid="{D5CDD505-2E9C-101B-9397-08002B2CF9AE}">
    <vt:lpwstr/>
  </property>
  <property name="FSC#EVDCFG@15.1400:PositionNumber" pid="58" fmtid="{D5CDD505-2E9C-101B-9397-08002B2CF9AE}">
    <vt:lpwstr>424.5</vt:lpwstr>
  </property>
  <property name="FSC#EVDCFG@15.1400:Dossierref" pid="59" fmtid="{D5CDD505-2E9C-101B-9397-08002B2CF9AE}">
    <vt:lpwstr>424.5/2011/11134</vt:lpwstr>
  </property>
  <property name="FSC#EVDCFG@15.1400:FileRespEmail" pid="60" fmtid="{D5CDD505-2E9C-101B-9397-08002B2CF9AE}">
    <vt:lpwstr>diego.nell@sbfi.admin.ch</vt:lpwstr>
  </property>
  <property name="FSC#EVDCFG@15.1400:FileRespFax" pid="61" fmtid="{D5CDD505-2E9C-101B-9397-08002B2CF9AE}">
    <vt:lpwstr>+41 31 324 92 47</vt:lpwstr>
  </property>
  <property name="FSC#EVDCFG@15.1400:FileRespHome" pid="62" fmtid="{D5CDD505-2E9C-101B-9397-08002B2CF9AE}">
    <vt:lpwstr>Bern</vt:lpwstr>
  </property>
  <property name="FSC#EVDCFG@15.1400:FileResponsible" pid="63" fmtid="{D5CDD505-2E9C-101B-9397-08002B2CF9AE}">
    <vt:lpwstr>Diego Nell</vt:lpwstr>
  </property>
  <property name="FSC#EVDCFG@15.1400:UserInCharge" pid="64" fmtid="{D5CDD505-2E9C-101B-9397-08002B2CF9AE}">
    <vt:lpwstr/>
  </property>
  <property name="FSC#EVDCFG@15.1400:FileRespOrg" pid="65" fmtid="{D5CDD505-2E9C-101B-9397-08002B2CF9AE}">
    <vt:lpwstr>Subventionen und Akkreditierung</vt:lpwstr>
  </property>
  <property name="FSC#EVDCFG@15.1400:FileRespOrgHome" pid="66" fmtid="{D5CDD505-2E9C-101B-9397-08002B2CF9AE}">
    <vt:lpwstr>Bern</vt:lpwstr>
  </property>
  <property name="FSC#EVDCFG@15.1400:FileRespOrgStreet" pid="67" fmtid="{D5CDD505-2E9C-101B-9397-08002B2CF9AE}">
    <vt:lpwstr>Effingerstrasse 27</vt:lpwstr>
  </property>
  <property name="FSC#EVDCFG@15.1400:FileRespOrgZipCode" pid="68" fmtid="{D5CDD505-2E9C-101B-9397-08002B2CF9AE}">
    <vt:lpwstr>3003</vt:lpwstr>
  </property>
  <property name="FSC#EVDCFG@15.1400:FileRespshortsign" pid="69" fmtid="{D5CDD505-2E9C-101B-9397-08002B2CF9AE}">
    <vt:lpwstr>nd</vt:lpwstr>
  </property>
  <property name="FSC#EVDCFG@15.1400:FileRespStreet" pid="70" fmtid="{D5CDD505-2E9C-101B-9397-08002B2CF9AE}">
    <vt:lpwstr>Effingerstrasse 27</vt:lpwstr>
  </property>
  <property name="FSC#EVDCFG@15.1400:FileRespTel" pid="71" fmtid="{D5CDD505-2E9C-101B-9397-08002B2CF9AE}">
    <vt:lpwstr>+41 31 325 30 33</vt:lpwstr>
  </property>
  <property name="FSC#EVDCFG@15.1400:FileRespZipCode" pid="72" fmtid="{D5CDD505-2E9C-101B-9397-08002B2CF9AE}">
    <vt:lpwstr>3003</vt:lpwstr>
  </property>
  <property name="FSC#EVDCFG@15.1400:OutAttachElectr" pid="73" fmtid="{D5CDD505-2E9C-101B-9397-08002B2CF9AE}">
    <vt:lpwstr/>
  </property>
  <property name="FSC#EVDCFG@15.1400:OutAttachPhysic" pid="74" fmtid="{D5CDD505-2E9C-101B-9397-08002B2CF9AE}">
    <vt:lpwstr/>
  </property>
  <property name="FSC#EVDCFG@15.1400:SignAcceptedDraft1" pid="75" fmtid="{D5CDD505-2E9C-101B-9397-08002B2CF9AE}">
    <vt:lpwstr/>
  </property>
  <property name="FSC#EVDCFG@15.1400:SignAcceptedDraft1FR" pid="76" fmtid="{D5CDD505-2E9C-101B-9397-08002B2CF9AE}">
    <vt:lpwstr/>
  </property>
  <property name="FSC#EVDCFG@15.1400:SignAcceptedDraft2" pid="77" fmtid="{D5CDD505-2E9C-101B-9397-08002B2CF9AE}">
    <vt:lpwstr/>
  </property>
  <property name="FSC#EVDCFG@15.1400:SignAcceptedDraft2FR" pid="78" fmtid="{D5CDD505-2E9C-101B-9397-08002B2CF9AE}">
    <vt:lpwstr/>
  </property>
  <property name="FSC#EVDCFG@15.1400:SignApproved1" pid="79" fmtid="{D5CDD505-2E9C-101B-9397-08002B2CF9AE}">
    <vt:lpwstr/>
  </property>
  <property name="FSC#EVDCFG@15.1400:SignApproved1FR" pid="80" fmtid="{D5CDD505-2E9C-101B-9397-08002B2CF9AE}">
    <vt:lpwstr/>
  </property>
  <property name="FSC#EVDCFG@15.1400:SignApproved2" pid="81" fmtid="{D5CDD505-2E9C-101B-9397-08002B2CF9AE}">
    <vt:lpwstr/>
  </property>
  <property name="FSC#EVDCFG@15.1400:SignApproved2FR" pid="82" fmtid="{D5CDD505-2E9C-101B-9397-08002B2CF9AE}">
    <vt:lpwstr/>
  </property>
  <property name="FSC#EVDCFG@15.1400:SubDossierBarCode" pid="83" fmtid="{D5CDD505-2E9C-101B-9397-08002B2CF9AE}">
    <vt:lpwstr>*COO.2101.108.6.442426*</vt:lpwstr>
  </property>
  <property name="FSC#EVDCFG@15.1400:Subject" pid="84" fmtid="{D5CDD505-2E9C-101B-9397-08002B2CF9AE}">
    <vt:lpwstr/>
  </property>
  <property name="FSC#EVDCFG@15.1400:Title" pid="85" fmtid="{D5CDD505-2E9C-101B-9397-08002B2CF9AE}">
    <vt:lpwstr>Tabellen italienisch</vt:lpwstr>
  </property>
  <property name="FSC#EVDCFG@15.1400:UserFunction" pid="86" fmtid="{D5CDD505-2E9C-101B-9397-08002B2CF9AE}">
    <vt:lpwstr/>
  </property>
  <property name="FSC#EVDCFG@15.1400:SalutationEnglish" pid="87" fmtid="{D5CDD505-2E9C-101B-9397-08002B2CF9AE}">
    <vt:lpwstr>Universities of Applied sciences: Subsidies and Accreditation</vt:lpwstr>
  </property>
  <property name="FSC#EVDCFG@15.1400:SalutationFrench" pid="88" fmtid="{D5CDD505-2E9C-101B-9397-08002B2CF9AE}">
    <vt:lpwstr>Hautes écoles spécialisées: Subventions et accréditations</vt:lpwstr>
  </property>
  <property name="FSC#EVDCFG@15.1400:SalutationGerman" pid="89" fmtid="{D5CDD505-2E9C-101B-9397-08002B2CF9AE}">
    <vt:lpwstr>Fachhochschulen: Subventionierung und Akkreditierung</vt:lpwstr>
  </property>
  <property name="FSC#EVDCFG@15.1400:SalutationItalian" pid="90" fmtid="{D5CDD505-2E9C-101B-9397-08002B2CF9AE}">
    <vt:lpwstr>Scuole universitarie professionali: Sussidi e accreditamento</vt:lpwstr>
  </property>
  <property name="FSC#EVDCFG@15.1400:SalutationEnglishUser" pid="91" fmtid="{D5CDD505-2E9C-101B-9397-08002B2CF9AE}">
    <vt:lpwstr/>
  </property>
  <property name="FSC#EVDCFG@15.1400:SalutationFrenchUser" pid="92" fmtid="{D5CDD505-2E9C-101B-9397-08002B2CF9AE}">
    <vt:lpwstr>Responsable de projet</vt:lpwstr>
  </property>
  <property name="FSC#EVDCFG@15.1400:SalutationGermanUser" pid="93" fmtid="{D5CDD505-2E9C-101B-9397-08002B2CF9AE}">
    <vt:lpwstr>Projektverantwortlicher</vt:lpwstr>
  </property>
  <property name="FSC#EVDCFG@15.1400:SalutationItalianUser" pid="94" fmtid="{D5CDD505-2E9C-101B-9397-08002B2CF9AE}">
    <vt:lpwstr/>
  </property>
  <property name="FSC#EVDCFG@15.1400:FileRespOrgShortname" pid="95" fmtid="{D5CDD505-2E9C-101B-9397-08002B2CF9AE}">
    <vt:lpwstr>S&amp;A/SBFI</vt:lpwstr>
  </property>
</Properties>
</file>